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esko\Desktop\Výzvy na predkladanie ponúk\Výzva - Oplotenie jazierka na Sídlisku Pod Sokolejom\"/>
    </mc:Choice>
  </mc:AlternateContent>
  <bookViews>
    <workbookView xWindow="0" yWindow="0" windowWidth="24885" windowHeight="11880"/>
  </bookViews>
  <sheets>
    <sheet name="Rekapitulácia stavby" sheetId="1" r:id="rId1"/>
    <sheet name="2022 - Oplotenie jazierka..." sheetId="2" r:id="rId2"/>
  </sheets>
  <definedNames>
    <definedName name="_xlnm._FilterDatabase" localSheetId="1" hidden="1">'2022 - Oplotenie jazierka...'!$C$122:$K$159</definedName>
    <definedName name="_xlnm.Print_Titles" localSheetId="1">'2022 - Oplotenie jazierka...'!$122:$122</definedName>
    <definedName name="_xlnm.Print_Titles" localSheetId="0">'Rekapitulácia stavby'!$92:$92</definedName>
    <definedName name="_xlnm.Print_Area" localSheetId="1">'2022 - Oplotenie jazierka...'!$C$112:$J$159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59" i="2"/>
  <c r="BH159" i="2"/>
  <c r="BG159" i="2"/>
  <c r="BE159" i="2"/>
  <c r="T159" i="2"/>
  <c r="T158" i="2" s="1"/>
  <c r="R159" i="2"/>
  <c r="R158" i="2"/>
  <c r="P159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T152" i="2" s="1"/>
  <c r="R153" i="2"/>
  <c r="R152" i="2"/>
  <c r="P153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T135" i="2" s="1"/>
  <c r="R136" i="2"/>
  <c r="R135" i="2" s="1"/>
  <c r="P136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9" i="2"/>
  <c r="F117" i="2"/>
  <c r="E115" i="2"/>
  <c r="F89" i="2"/>
  <c r="F87" i="2"/>
  <c r="E85" i="2"/>
  <c r="J22" i="2"/>
  <c r="E22" i="2"/>
  <c r="J120" i="2"/>
  <c r="J21" i="2"/>
  <c r="J19" i="2"/>
  <c r="E19" i="2"/>
  <c r="J89" i="2" s="1"/>
  <c r="J18" i="2"/>
  <c r="J16" i="2"/>
  <c r="E16" i="2"/>
  <c r="F120" i="2"/>
  <c r="J15" i="2"/>
  <c r="J10" i="2"/>
  <c r="J117" i="2"/>
  <c r="L90" i="1"/>
  <c r="AM90" i="1"/>
  <c r="AM89" i="1"/>
  <c r="L89" i="1"/>
  <c r="AM87" i="1"/>
  <c r="L87" i="1"/>
  <c r="L85" i="1"/>
  <c r="L84" i="1"/>
  <c r="BK157" i="2"/>
  <c r="J141" i="2"/>
  <c r="J147" i="2"/>
  <c r="J128" i="2"/>
  <c r="BK150" i="2"/>
  <c r="J134" i="2"/>
  <c r="BK132" i="2"/>
  <c r="BK127" i="2"/>
  <c r="J126" i="2"/>
  <c r="J144" i="2"/>
  <c r="AS94" i="1"/>
  <c r="BK151" i="2"/>
  <c r="BK147" i="2"/>
  <c r="BK145" i="2"/>
  <c r="BK148" i="2"/>
  <c r="J149" i="2"/>
  <c r="BK149" i="2"/>
  <c r="BK133" i="2"/>
  <c r="BK134" i="2"/>
  <c r="J127" i="2"/>
  <c r="BK126" i="2"/>
  <c r="J136" i="2"/>
  <c r="J146" i="2"/>
  <c r="J140" i="2"/>
  <c r="BK139" i="2"/>
  <c r="BK146" i="2"/>
  <c r="BK143" i="2"/>
  <c r="BK141" i="2"/>
  <c r="J145" i="2"/>
  <c r="J132" i="2"/>
  <c r="BK140" i="2"/>
  <c r="J157" i="2"/>
  <c r="BK131" i="2"/>
  <c r="BK156" i="2"/>
  <c r="J156" i="2"/>
  <c r="J150" i="2"/>
  <c r="J151" i="2"/>
  <c r="BK159" i="2"/>
  <c r="BK129" i="2"/>
  <c r="BK144" i="2"/>
  <c r="J148" i="2"/>
  <c r="BK153" i="2"/>
  <c r="J159" i="2"/>
  <c r="BK136" i="2"/>
  <c r="J133" i="2"/>
  <c r="J143" i="2"/>
  <c r="J153" i="2"/>
  <c r="J129" i="2"/>
  <c r="BK128" i="2"/>
  <c r="J139" i="2"/>
  <c r="J131" i="2"/>
  <c r="P125" i="2" l="1"/>
  <c r="P124" i="2" s="1"/>
  <c r="P123" i="2" s="1"/>
  <c r="AU95" i="1" s="1"/>
  <c r="AU94" i="1" s="1"/>
  <c r="T130" i="2"/>
  <c r="BK142" i="2"/>
  <c r="J142" i="2"/>
  <c r="J101" i="2" s="1"/>
  <c r="BK125" i="2"/>
  <c r="P130" i="2"/>
  <c r="T142" i="2"/>
  <c r="R130" i="2"/>
  <c r="P142" i="2"/>
  <c r="BK155" i="2"/>
  <c r="J155" i="2"/>
  <c r="J104" i="2" s="1"/>
  <c r="R125" i="2"/>
  <c r="R138" i="2"/>
  <c r="P155" i="2"/>
  <c r="P154" i="2"/>
  <c r="T125" i="2"/>
  <c r="T124" i="2" s="1"/>
  <c r="BK138" i="2"/>
  <c r="T138" i="2"/>
  <c r="T137" i="2"/>
  <c r="R155" i="2"/>
  <c r="R154" i="2"/>
  <c r="BK130" i="2"/>
  <c r="J130" i="2" s="1"/>
  <c r="J97" i="2" s="1"/>
  <c r="P138" i="2"/>
  <c r="P137" i="2" s="1"/>
  <c r="R142" i="2"/>
  <c r="T155" i="2"/>
  <c r="T154" i="2"/>
  <c r="BK158" i="2"/>
  <c r="J158" i="2" s="1"/>
  <c r="J105" i="2" s="1"/>
  <c r="BK135" i="2"/>
  <c r="J135" i="2" s="1"/>
  <c r="J98" i="2" s="1"/>
  <c r="BK152" i="2"/>
  <c r="J152" i="2"/>
  <c r="J102" i="2"/>
  <c r="BF134" i="2"/>
  <c r="BF139" i="2"/>
  <c r="BF140" i="2"/>
  <c r="BF143" i="2"/>
  <c r="BF149" i="2"/>
  <c r="J87" i="2"/>
  <c r="BF126" i="2"/>
  <c r="BF127" i="2"/>
  <c r="BF128" i="2"/>
  <c r="BF131" i="2"/>
  <c r="BF144" i="2"/>
  <c r="F90" i="2"/>
  <c r="BF133" i="2"/>
  <c r="BF146" i="2"/>
  <c r="J119" i="2"/>
  <c r="BF132" i="2"/>
  <c r="BF136" i="2"/>
  <c r="BF147" i="2"/>
  <c r="BF148" i="2"/>
  <c r="J90" i="2"/>
  <c r="BF150" i="2"/>
  <c r="BF145" i="2"/>
  <c r="BF141" i="2"/>
  <c r="BF153" i="2"/>
  <c r="BF129" i="2"/>
  <c r="BF151" i="2"/>
  <c r="BF156" i="2"/>
  <c r="BF157" i="2"/>
  <c r="BF159" i="2"/>
  <c r="F33" i="2"/>
  <c r="BB95" i="1"/>
  <c r="BB94" i="1" s="1"/>
  <c r="W31" i="1" s="1"/>
  <c r="F35" i="2"/>
  <c r="BD95" i="1" s="1"/>
  <c r="BD94" i="1" s="1"/>
  <c r="W33" i="1" s="1"/>
  <c r="F34" i="2"/>
  <c r="BC95" i="1"/>
  <c r="BC94" i="1" s="1"/>
  <c r="W32" i="1" s="1"/>
  <c r="J31" i="2"/>
  <c r="AV95" i="1" s="1"/>
  <c r="F31" i="2"/>
  <c r="AZ95" i="1" s="1"/>
  <c r="AZ94" i="1" s="1"/>
  <c r="AV94" i="1" s="1"/>
  <c r="AK29" i="1" s="1"/>
  <c r="T123" i="2" l="1"/>
  <c r="R124" i="2"/>
  <c r="BK137" i="2"/>
  <c r="J137" i="2"/>
  <c r="J99" i="2" s="1"/>
  <c r="R137" i="2"/>
  <c r="R123" i="2" s="1"/>
  <c r="BK124" i="2"/>
  <c r="J124" i="2"/>
  <c r="J95" i="2" s="1"/>
  <c r="J138" i="2"/>
  <c r="J100" i="2"/>
  <c r="BK154" i="2"/>
  <c r="J154" i="2" s="1"/>
  <c r="J103" i="2" s="1"/>
  <c r="J125" i="2"/>
  <c r="J96" i="2"/>
  <c r="AX94" i="1"/>
  <c r="J32" i="2"/>
  <c r="AW95" i="1"/>
  <c r="AT95" i="1"/>
  <c r="F32" i="2"/>
  <c r="BA95" i="1" s="1"/>
  <c r="BA94" i="1" s="1"/>
  <c r="AW94" i="1" s="1"/>
  <c r="AK30" i="1" s="1"/>
  <c r="AY94" i="1"/>
  <c r="W29" i="1"/>
  <c r="BK123" i="2" l="1"/>
  <c r="J123" i="2" s="1"/>
  <c r="J94" i="2" s="1"/>
  <c r="W30" i="1"/>
  <c r="AT94" i="1"/>
  <c r="J28" i="2" l="1"/>
  <c r="AG95" i="1" s="1"/>
  <c r="AG94" i="1" s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<sst xmlns="http://schemas.openxmlformats.org/spreadsheetml/2006/main" count="676" uniqueCount="236">
  <si>
    <t>Export Komplet</t>
  </si>
  <si>
    <t/>
  </si>
  <si>
    <t>2.0</t>
  </si>
  <si>
    <t>False</t>
  </si>
  <si>
    <t>{026415cc-616a-4988-81de-c6b22a81037d}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</si>
  <si>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</si>
  <si>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</si>
  <si>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</si>
  <si>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</si>
  <si>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</si>
  <si>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</si>
  <si>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</si>
  <si>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</si>
  <si>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</si>
  <si>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</si>
  <si>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</si>
  <si>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Oplotenie jazierka na sídlisku Pod Sokolejom</t>
  </si>
  <si>
    <t>JKSO:</t>
  </si>
  <si>
    <t>KS:</t>
  </si>
  <si>
    <t>Miesto:</t>
  </si>
  <si>
    <t xml:space="preserve"> </t>
  </si>
  <si>
    <t>Dátum:</t>
  </si>
  <si>
    <t>25. 1. 2022</t>
  </si>
  <si>
    <t>Objednávateľ:</t>
  </si>
  <si>
    <t>IČO:</t>
  </si>
  <si>
    <t>Mesto Humenné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</si>
  <si>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</si>
  <si>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</si>
  <si>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</si>
  <si>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</si>
  <si>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</si>
  <si>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</si>
  <si>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</si>
  <si>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</si>
  <si>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</si>
  <si>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</si>
  <si>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</si>
  <si>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</si>
  <si>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</si>
  <si>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</si>
  <si>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</si>
  <si>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</si>
  <si>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</si>
  <si>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</si>
  <si>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</si>
  <si>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</si>
  <si>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</si>
  <si>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</si>
  <si>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</si>
  <si>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</si>
  <si>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</si>
  <si>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</si>
  <si>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</si>
  <si>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</si>
  <si>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</si>
  <si>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</si>
  <si>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</si>
  <si>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</si>
  <si>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</si>
  <si>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</si>
  <si>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</si>
  <si>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</si>
  <si>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</si>
  <si>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</si>
  <si>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</si>
  <si>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</si>
  <si>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</si>
  <si>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</si>
  <si>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</si>
  <si>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</si>
  <si>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</si>
  <si>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</si>
  <si>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</si>
  <si>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</si>
  <si>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</si>
  <si>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</si>
  <si>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</si>
  <si>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</si>
  <si>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</si>
  <si>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</si>
  <si>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</si>
  <si>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</si>
  <si>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</si>
  <si>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</si>
  <si>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</si>
  <si>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</si>
  <si>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</si>
  <si>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</si>
  <si>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</si>
  <si>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99 - Presun hmôt HSV</t>
  </si>
  <si>
    <t>PSV - Práce a dodávky PSV</t>
  </si>
  <si>
    <t xml:space="preserve">    762 - Konštrukcie tesárske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</si>
  <si>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</si>
  <si>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</si>
  <si>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</si>
  <si>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</si>
  <si>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 xml:space="preserve">    25-M - Povrchová úprava strojov a zariadení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</si>
  <si>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</si>
  <si>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</si>
  <si>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</si>
  <si>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</si>
  <si>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</si>
  <si>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</si>
  <si>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</si>
  <si>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</si>
  <si>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</si>
  <si>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</si>
  <si>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</si>
  <si>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</si>
  <si>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</si>
  <si>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</si>
  <si>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</si>
  <si>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</si>
  <si>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</si>
  <si>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131211101.S</t>
  </si>
  <si>
    <t>Hĺbenie jám v  hornine tr.3 súdržných - ručným náradím</t>
  </si>
  <si>
    <t>m3</t>
  </si>
  <si>
    <t>4</t>
  </si>
  <si>
    <t>2</t>
  </si>
  <si>
    <t>199877337</t>
  </si>
  <si>
    <t>131211119.S</t>
  </si>
  <si>
    <t>Príplatok za lepivosť pri hĺbení jám ručným náradím v hornine tr. 3</t>
  </si>
  <si>
    <t>-478919225</t>
  </si>
  <si>
    <t>3</t>
  </si>
  <si>
    <t>184921260.S11</t>
  </si>
  <si>
    <t>Odstránenie mulč. materiálu a spätné mulčovanie záhonu štrkom alebo štrkodrvou hr. Vrstvy nad 50 do 100 mm na svahu nad 1:2 do 1:1</t>
  </si>
  <si>
    <t>m2</t>
  </si>
  <si>
    <t>512891543</t>
  </si>
  <si>
    <t>M</t>
  </si>
  <si>
    <t>583410003200.S</t>
  </si>
  <si>
    <t>Doplnenie kameniva 30% -   kamenivo drvené</t>
  </si>
  <si>
    <t>t</t>
  </si>
  <si>
    <t>8</t>
  </si>
  <si>
    <t>-500843064</t>
  </si>
  <si>
    <t>Zvislé a kompletné konštrukcie</t>
  </si>
  <si>
    <t>5</t>
  </si>
  <si>
    <t>338171112.S</t>
  </si>
  <si>
    <t>Osadzovanie stĺpika oceľového plotového výšky do 2 m so zabetónovaním do vopred vykopaných dier</t>
  </si>
  <si>
    <t>ks</t>
  </si>
  <si>
    <t>-35671511</t>
  </si>
  <si>
    <t>6</t>
  </si>
  <si>
    <t>553510025599.S</t>
  </si>
  <si>
    <t>Stĺpik, v 1,5m, poplastovaný s PVC čiapkou, pre poplastované plotové dielce a osadenie do bet. pätiek</t>
  </si>
  <si>
    <t>180535303</t>
  </si>
  <si>
    <t>7</t>
  </si>
  <si>
    <t>338171213.S</t>
  </si>
  <si>
    <t>Osadzovanie stĺpika pre pletivové panelové ploty s výškou do 2 m  na pätku</t>
  </si>
  <si>
    <t>1928461906</t>
  </si>
  <si>
    <t>553510029200.S</t>
  </si>
  <si>
    <t>Stĺpik, výška 1.05 m, poplastovaný na pozinkovanej oceli, pre panelový plotový systém osadenie  - chemické kotvy</t>
  </si>
  <si>
    <t>-1478215871</t>
  </si>
  <si>
    <t>99</t>
  </si>
  <si>
    <t>Presun hmôt HSV</t>
  </si>
  <si>
    <t>9</t>
  </si>
  <si>
    <t>998231311.S</t>
  </si>
  <si>
    <t>Presun hmôt pre sadovnícke a krajinárske úpravy do 5000 m vodorovne bez zvislého presunu</t>
  </si>
  <si>
    <t>1409167739</t>
  </si>
  <si>
    <t>PSV</t>
  </si>
  <si>
    <t>Práce a dodávky PSV</t>
  </si>
  <si>
    <t>762</t>
  </si>
  <si>
    <t>Konštrukcie tesárske</t>
  </si>
  <si>
    <t>10</t>
  </si>
  <si>
    <t>762222141.S</t>
  </si>
  <si>
    <t>Montáž zábradlia rovného, osovej vzdialenosti stĺpikov do 1500 mm</t>
  </si>
  <si>
    <t>m</t>
  </si>
  <si>
    <t>16</t>
  </si>
  <si>
    <t>-57630314</t>
  </si>
  <si>
    <t>11</t>
  </si>
  <si>
    <t>605420000199</t>
  </si>
  <si>
    <t>Zábradlie z tep. upraveného dreva 88x88 vrátane kotevných pozink. prvkov</t>
  </si>
  <si>
    <t>32</t>
  </si>
  <si>
    <t>1437718451</t>
  </si>
  <si>
    <t>12</t>
  </si>
  <si>
    <t>998762102.S</t>
  </si>
  <si>
    <t>Presun hmôt pre konštrukcie tesárske v objektoch výšky do 12 m</t>
  </si>
  <si>
    <t>-944532426</t>
  </si>
  <si>
    <t>767</t>
  </si>
  <si>
    <t>Konštrukcie doplnkové kovové</t>
  </si>
  <si>
    <t>13</t>
  </si>
  <si>
    <t>767914120.S</t>
  </si>
  <si>
    <t>Montáž oplotenia rámového, na oceľové stĺpiky, vo výške nad 1,0 do 1,5 m</t>
  </si>
  <si>
    <t>377049980</t>
  </si>
  <si>
    <t>14</t>
  </si>
  <si>
    <t>553510025pc</t>
  </si>
  <si>
    <t>Panel pre panelový plotový systém- zváraný plotoviý dielec drôt 6-5-6mm oko 50*200 mm šírka 2,5m a výška 1,03m zelený</t>
  </si>
  <si>
    <t>410310162</t>
  </si>
  <si>
    <t>15</t>
  </si>
  <si>
    <t>767995101.S</t>
  </si>
  <si>
    <t>Montáž ostatných atypických kovových stavebných doplnkových konštrukcií do 5 kg</t>
  </si>
  <si>
    <t>kg</t>
  </si>
  <si>
    <t>329410974</t>
  </si>
  <si>
    <t>136110000500.S</t>
  </si>
  <si>
    <t>Plech oceľový hrubý 5x1000x2000 mm, ozn. 10 004.0, podľa EN S185</t>
  </si>
  <si>
    <t>217234811</t>
  </si>
  <si>
    <t>17</t>
  </si>
  <si>
    <t>767995102.S</t>
  </si>
  <si>
    <t>Montáž ostatných atypických kovových stavebných doplnkových konštrukcií nad 5 do 10 kg</t>
  </si>
  <si>
    <t>73935695</t>
  </si>
  <si>
    <t>18</t>
  </si>
  <si>
    <t>1285318698</t>
  </si>
  <si>
    <t>19</t>
  </si>
  <si>
    <t>767995310.S</t>
  </si>
  <si>
    <t>Výroba doplnku stavebného atypického o hmotnosti od 4,01 do 5,5 kg stupňa zložitosti 2</t>
  </si>
  <si>
    <t>-2097022709</t>
  </si>
  <si>
    <t>767995335.S</t>
  </si>
  <si>
    <t>Výroba doplnku stavebného atypického o hmotnosti od 5,51 do 10,0 kg stupňa zložitosti 2</t>
  </si>
  <si>
    <t>1767269681</t>
  </si>
  <si>
    <t>21</t>
  </si>
  <si>
    <t>998767101.S</t>
  </si>
  <si>
    <t>Presun hmôt pre kovové stavebné doplnkové konštrukcie v objektoch výšky do 6 m</t>
  </si>
  <si>
    <t>496068608</t>
  </si>
  <si>
    <t>783</t>
  </si>
  <si>
    <t>Nátery</t>
  </si>
  <si>
    <t>22</t>
  </si>
  <si>
    <t>783626200.S</t>
  </si>
  <si>
    <t>Nátery stolárskych výrobkov syntetické lazurovacím lakom 2x lakovaním</t>
  </si>
  <si>
    <t>1349841202</t>
  </si>
  <si>
    <t>Práce a dodávky M</t>
  </si>
  <si>
    <t>21-M</t>
  </si>
  <si>
    <t>Elektromontáže</t>
  </si>
  <si>
    <t>23</t>
  </si>
  <si>
    <t>210193099.S</t>
  </si>
  <si>
    <t>Montáž rozv. skrine z PVC pre ovládanie osvetlenia a technológie fontány s bet. základom a  napojením</t>
  </si>
  <si>
    <t>64</t>
  </si>
  <si>
    <t>1747577091</t>
  </si>
  <si>
    <t>24</t>
  </si>
  <si>
    <t>35711pc</t>
  </si>
  <si>
    <t>Skriňa  pvc o rozmeroch 0,85x0,6x0,25 s káblovým priestorom napr. OZ-2/60+K-2</t>
  </si>
  <si>
    <t>128</t>
  </si>
  <si>
    <t>-446997074</t>
  </si>
  <si>
    <t>25-M</t>
  </si>
  <si>
    <t>Povrchová úprava strojov a zariadení</t>
  </si>
  <si>
    <t>25</t>
  </si>
  <si>
    <t>250042101.S</t>
  </si>
  <si>
    <t>Metalizácia oceľových konštrukcií zinkom /Zn/ - 100 mikrometrov tr.I. spotreba kovu 1,85 kg/m2</t>
  </si>
  <si>
    <t>1579705450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</si>
</sst>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topLeftCell="A82" workbookViewId="0">
      <selection activeCell="BE5" sqref="BE5:BE3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4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76" t="s">
        <v>13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7"/>
      <c r="BE5" s="173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78" t="s">
        <v>16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7"/>
      <c r="BE6" s="174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4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4"/>
      <c r="BS8" s="14" t="s">
        <v>6</v>
      </c>
    </row>
    <row r="9" spans="1:74" s="1" customFormat="1" ht="14.45" customHeight="1">
      <c r="B9" s="17"/>
      <c r="AR9" s="17"/>
      <c r="BE9" s="174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4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74"/>
      <c r="BS11" s="14" t="s">
        <v>6</v>
      </c>
    </row>
    <row r="12" spans="1:74" s="1" customFormat="1" ht="6.95" customHeight="1">
      <c r="B12" s="17"/>
      <c r="AR12" s="17"/>
      <c r="BE12" s="174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74"/>
      <c r="BS13" s="14" t="s">
        <v>6</v>
      </c>
    </row>
    <row r="14" spans="1:74" ht="12.75">
      <c r="B14" s="17"/>
      <c r="E14" s="179" t="s">
        <v>28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4" t="s">
        <v>26</v>
      </c>
      <c r="AN14" s="26" t="s">
        <v>28</v>
      </c>
      <c r="AR14" s="17"/>
      <c r="BE14" s="174"/>
      <c r="BS14" s="14" t="s">
        <v>6</v>
      </c>
    </row>
    <row r="15" spans="1:74" s="1" customFormat="1" ht="6.95" customHeight="1">
      <c r="B15" s="17"/>
      <c r="AR15" s="17"/>
      <c r="BE15" s="174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74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26</v>
      </c>
      <c r="AN17" s="22" t="s">
        <v>1</v>
      </c>
      <c r="AR17" s="17"/>
      <c r="BE17" s="174"/>
      <c r="BS17" s="14" t="s">
        <v>30</v>
      </c>
    </row>
    <row r="18" spans="1:71" s="1" customFormat="1" ht="6.95" customHeight="1">
      <c r="B18" s="17"/>
      <c r="AR18" s="17"/>
      <c r="BE18" s="174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24</v>
      </c>
      <c r="AN19" s="22" t="s">
        <v>1</v>
      </c>
      <c r="AR19" s="17"/>
      <c r="BE19" s="174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26</v>
      </c>
      <c r="AN20" s="22" t="s">
        <v>1</v>
      </c>
      <c r="AR20" s="17"/>
      <c r="BE20" s="174"/>
      <c r="BS20" s="14" t="s">
        <v>30</v>
      </c>
    </row>
    <row r="21" spans="1:71" s="1" customFormat="1" ht="6.95" customHeight="1">
      <c r="B21" s="17"/>
      <c r="AR21" s="17"/>
      <c r="BE21" s="174"/>
    </row>
    <row r="22" spans="1:71" s="1" customFormat="1" ht="12" customHeight="1">
      <c r="B22" s="17"/>
      <c r="D22" s="24" t="s">
        <v>32</v>
      </c>
      <c r="AR22" s="17"/>
      <c r="BE22" s="174"/>
    </row>
    <row r="23" spans="1:71" s="1" customFormat="1" ht="16.5" customHeight="1">
      <c r="B23" s="17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7"/>
      <c r="BE23" s="174"/>
    </row>
    <row r="24" spans="1:71" s="1" customFormat="1" ht="6.95" customHeight="1">
      <c r="B24" s="17"/>
      <c r="AR24" s="17"/>
      <c r="BE24" s="174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4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2">
        <f>ROUND(AG94,2)</f>
        <v>0</v>
      </c>
      <c r="AL26" s="183"/>
      <c r="AM26" s="183"/>
      <c r="AN26" s="183"/>
      <c r="AO26" s="183"/>
      <c r="AP26" s="29"/>
      <c r="AQ26" s="29"/>
      <c r="AR26" s="30"/>
      <c r="BE26" s="174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4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4" t="s">
        <v>34</v>
      </c>
      <c r="M28" s="184"/>
      <c r="N28" s="184"/>
      <c r="O28" s="184"/>
      <c r="P28" s="184"/>
      <c r="Q28" s="29"/>
      <c r="R28" s="29"/>
      <c r="S28" s="29"/>
      <c r="T28" s="29"/>
      <c r="U28" s="29"/>
      <c r="V28" s="29"/>
      <c r="W28" s="184" t="s">
        <v>35</v>
      </c>
      <c r="X28" s="184"/>
      <c r="Y28" s="184"/>
      <c r="Z28" s="184"/>
      <c r="AA28" s="184"/>
      <c r="AB28" s="184"/>
      <c r="AC28" s="184"/>
      <c r="AD28" s="184"/>
      <c r="AE28" s="184"/>
      <c r="AF28" s="29"/>
      <c r="AG28" s="29"/>
      <c r="AH28" s="29"/>
      <c r="AI28" s="29"/>
      <c r="AJ28" s="29"/>
      <c r="AK28" s="184" t="s">
        <v>36</v>
      </c>
      <c r="AL28" s="184"/>
      <c r="AM28" s="184"/>
      <c r="AN28" s="184"/>
      <c r="AO28" s="184"/>
      <c r="AP28" s="29"/>
      <c r="AQ28" s="29"/>
      <c r="AR28" s="30"/>
      <c r="BE28" s="174"/>
    </row>
    <row r="29" spans="1:71" s="3" customFormat="1" ht="14.45" customHeight="1">
      <c r="B29" s="34"/>
      <c r="D29" s="24" t="s">
        <v>37</v>
      </c>
      <c r="F29" s="35" t="s">
        <v>38</v>
      </c>
      <c r="L29" s="187">
        <v>0.2</v>
      </c>
      <c r="M29" s="186"/>
      <c r="N29" s="186"/>
      <c r="O29" s="186"/>
      <c r="P29" s="186"/>
      <c r="Q29" s="36"/>
      <c r="R29" s="36"/>
      <c r="S29" s="36"/>
      <c r="T29" s="36"/>
      <c r="U29" s="36"/>
      <c r="V29" s="36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F29" s="36"/>
      <c r="AG29" s="36"/>
      <c r="AH29" s="36"/>
      <c r="AI29" s="36"/>
      <c r="AJ29" s="36"/>
      <c r="AK29" s="185">
        <f>ROUND(AV94, 2)</f>
        <v>0</v>
      </c>
      <c r="AL29" s="186"/>
      <c r="AM29" s="186"/>
      <c r="AN29" s="186"/>
      <c r="AO29" s="186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5"/>
    </row>
    <row r="30" spans="1:71" s="3" customFormat="1" ht="14.45" customHeight="1">
      <c r="B30" s="34"/>
      <c r="F30" s="35" t="s">
        <v>39</v>
      </c>
      <c r="L30" s="187">
        <v>0.2</v>
      </c>
      <c r="M30" s="186"/>
      <c r="N30" s="186"/>
      <c r="O30" s="186"/>
      <c r="P30" s="186"/>
      <c r="Q30" s="36"/>
      <c r="R30" s="36"/>
      <c r="S30" s="36"/>
      <c r="T30" s="36"/>
      <c r="U30" s="36"/>
      <c r="V30" s="36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F30" s="36"/>
      <c r="AG30" s="36"/>
      <c r="AH30" s="36"/>
      <c r="AI30" s="36"/>
      <c r="AJ30" s="36"/>
      <c r="AK30" s="185">
        <f>ROUND(AW94, 2)</f>
        <v>0</v>
      </c>
      <c r="AL30" s="186"/>
      <c r="AM30" s="186"/>
      <c r="AN30" s="186"/>
      <c r="AO30" s="186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5"/>
    </row>
    <row r="31" spans="1:71" s="3" customFormat="1" ht="14.45" hidden="1" customHeight="1">
      <c r="B31" s="34"/>
      <c r="F31" s="24" t="s">
        <v>40</v>
      </c>
      <c r="L31" s="190">
        <v>0.2</v>
      </c>
      <c r="M31" s="189"/>
      <c r="N31" s="189"/>
      <c r="O31" s="189"/>
      <c r="P31" s="189"/>
      <c r="W31" s="188">
        <f>ROUND(BB94, 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4"/>
      <c r="BE31" s="175"/>
    </row>
    <row r="32" spans="1:71" s="3" customFormat="1" ht="14.45" hidden="1" customHeight="1">
      <c r="B32" s="34"/>
      <c r="F32" s="24" t="s">
        <v>41</v>
      </c>
      <c r="L32" s="190">
        <v>0.2</v>
      </c>
      <c r="M32" s="189"/>
      <c r="N32" s="189"/>
      <c r="O32" s="189"/>
      <c r="P32" s="189"/>
      <c r="W32" s="188">
        <f>ROUND(BC94, 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4"/>
      <c r="BE32" s="175"/>
    </row>
    <row r="33" spans="1:57" s="3" customFormat="1" ht="14.45" hidden="1" customHeight="1">
      <c r="B33" s="34"/>
      <c r="F33" s="35" t="s">
        <v>42</v>
      </c>
      <c r="L33" s="187">
        <v>0</v>
      </c>
      <c r="M33" s="186"/>
      <c r="N33" s="186"/>
      <c r="O33" s="186"/>
      <c r="P33" s="186"/>
      <c r="Q33" s="36"/>
      <c r="R33" s="36"/>
      <c r="S33" s="36"/>
      <c r="T33" s="36"/>
      <c r="U33" s="36"/>
      <c r="V33" s="36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F33" s="36"/>
      <c r="AG33" s="36"/>
      <c r="AH33" s="36"/>
      <c r="AI33" s="36"/>
      <c r="AJ33" s="36"/>
      <c r="AK33" s="185">
        <v>0</v>
      </c>
      <c r="AL33" s="186"/>
      <c r="AM33" s="186"/>
      <c r="AN33" s="186"/>
      <c r="AO33" s="186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5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4"/>
    </row>
    <row r="35" spans="1:57" s="2" customFormat="1" ht="25.9" customHeight="1">
      <c r="A35" s="29"/>
      <c r="B35" s="30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191" t="s">
        <v>45</v>
      </c>
      <c r="Y35" s="192"/>
      <c r="Z35" s="192"/>
      <c r="AA35" s="192"/>
      <c r="AB35" s="192"/>
      <c r="AC35" s="40"/>
      <c r="AD35" s="40"/>
      <c r="AE35" s="40"/>
      <c r="AF35" s="40"/>
      <c r="AG35" s="40"/>
      <c r="AH35" s="40"/>
      <c r="AI35" s="40"/>
      <c r="AJ35" s="40"/>
      <c r="AK35" s="193">
        <f>SUM(AK26:AK33)</f>
        <v>0</v>
      </c>
      <c r="AL35" s="192"/>
      <c r="AM35" s="192"/>
      <c r="AN35" s="192"/>
      <c r="AO35" s="194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48</v>
      </c>
      <c r="AI60" s="32"/>
      <c r="AJ60" s="32"/>
      <c r="AK60" s="32"/>
      <c r="AL60" s="32"/>
      <c r="AM60" s="45" t="s">
        <v>49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48</v>
      </c>
      <c r="AI75" s="32"/>
      <c r="AJ75" s="32"/>
      <c r="AK75" s="32"/>
      <c r="AL75" s="32"/>
      <c r="AM75" s="45" t="s">
        <v>49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51"/>
      <c r="C84" s="24" t="s">
        <v>12</v>
      </c>
      <c r="L84" s="4" t="str">
        <f>K5</f>
        <v>2022</v>
      </c>
      <c r="AR84" s="51"/>
    </row>
    <row r="85" spans="1:90" s="5" customFormat="1" ht="36.950000000000003" customHeight="1">
      <c r="B85" s="52"/>
      <c r="C85" s="53" t="s">
        <v>15</v>
      </c>
      <c r="L85" s="195" t="str">
        <f>K6</f>
        <v>Oplotenie jazierka na sídlisku Pod Sokolejom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R85" s="52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7" t="str">
        <f>IF(AN8= "","",AN8)</f>
        <v>25. 1. 2022</v>
      </c>
      <c r="AN87" s="197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Humenné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98" t="str">
        <f>IF(E17="","",E17)</f>
        <v xml:space="preserve"> </v>
      </c>
      <c r="AN89" s="199"/>
      <c r="AO89" s="199"/>
      <c r="AP89" s="199"/>
      <c r="AQ89" s="29"/>
      <c r="AR89" s="30"/>
      <c r="AS89" s="200" t="s">
        <v>53</v>
      </c>
      <c r="AT89" s="20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98" t="str">
        <f>IF(E20="","",E20)</f>
        <v xml:space="preserve"> </v>
      </c>
      <c r="AN90" s="199"/>
      <c r="AO90" s="199"/>
      <c r="AP90" s="199"/>
      <c r="AQ90" s="29"/>
      <c r="AR90" s="30"/>
      <c r="AS90" s="202"/>
      <c r="AT90" s="20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2"/>
      <c r="AT91" s="20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>
      <c r="A92" s="29"/>
      <c r="B92" s="30"/>
      <c r="C92" s="204" t="s">
        <v>54</v>
      </c>
      <c r="D92" s="205"/>
      <c r="E92" s="205"/>
      <c r="F92" s="205"/>
      <c r="G92" s="205"/>
      <c r="H92" s="60"/>
      <c r="I92" s="206" t="s">
        <v>55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7" t="s">
        <v>56</v>
      </c>
      <c r="AH92" s="205"/>
      <c r="AI92" s="205"/>
      <c r="AJ92" s="205"/>
      <c r="AK92" s="205"/>
      <c r="AL92" s="205"/>
      <c r="AM92" s="205"/>
      <c r="AN92" s="206" t="s">
        <v>57</v>
      </c>
      <c r="AO92" s="205"/>
      <c r="AP92" s="208"/>
      <c r="AQ92" s="61" t="s">
        <v>58</v>
      </c>
      <c r="AR92" s="30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50000000000003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2">
        <f>ROUND(AG95,2)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72</v>
      </c>
      <c r="BT94" s="77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0" s="7" customFormat="1" ht="24.75" customHeight="1">
      <c r="A95" s="78" t="s">
        <v>76</v>
      </c>
      <c r="B95" s="79"/>
      <c r="C95" s="80"/>
      <c r="D95" s="211" t="s">
        <v>13</v>
      </c>
      <c r="E95" s="211"/>
      <c r="F95" s="211"/>
      <c r="G95" s="211"/>
      <c r="H95" s="211"/>
      <c r="I95" s="81"/>
      <c r="J95" s="211" t="s">
        <v>16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9">
        <f>'2022 - Oplotenie jazierka...'!J28</f>
        <v>0</v>
      </c>
      <c r="AH95" s="210"/>
      <c r="AI95" s="210"/>
      <c r="AJ95" s="210"/>
      <c r="AK95" s="210"/>
      <c r="AL95" s="210"/>
      <c r="AM95" s="210"/>
      <c r="AN95" s="209">
        <f>SUM(AG95,AT95)</f>
        <v>0</v>
      </c>
      <c r="AO95" s="210"/>
      <c r="AP95" s="210"/>
      <c r="AQ95" s="82" t="s">
        <v>77</v>
      </c>
      <c r="AR95" s="79"/>
      <c r="AS95" s="83">
        <v>0</v>
      </c>
      <c r="AT95" s="84">
        <f>ROUND(SUM(AV95:AW95),2)</f>
        <v>0</v>
      </c>
      <c r="AU95" s="85">
        <f>'2022 - Oplotenie jazierka...'!P123</f>
        <v>0</v>
      </c>
      <c r="AV95" s="84">
        <f>'2022 - Oplotenie jazierka...'!J31</f>
        <v>0</v>
      </c>
      <c r="AW95" s="84">
        <f>'2022 - Oplotenie jazierka...'!J32</f>
        <v>0</v>
      </c>
      <c r="AX95" s="84">
        <f>'2022 - Oplotenie jazierka...'!J33</f>
        <v>0</v>
      </c>
      <c r="AY95" s="84">
        <f>'2022 - Oplotenie jazierka...'!J34</f>
        <v>0</v>
      </c>
      <c r="AZ95" s="84">
        <f>'2022 - Oplotenie jazierka...'!F31</f>
        <v>0</v>
      </c>
      <c r="BA95" s="84">
        <f>'2022 - Oplotenie jazierka...'!F32</f>
        <v>0</v>
      </c>
      <c r="BB95" s="84">
        <f>'2022 - Oplotenie jazierka...'!F33</f>
        <v>0</v>
      </c>
      <c r="BC95" s="84">
        <f>'2022 - Oplotenie jazierka...'!F34</f>
        <v>0</v>
      </c>
      <c r="BD95" s="86">
        <f>'2022 - Oplotenie jazierka...'!F35</f>
        <v>0</v>
      </c>
      <c r="BT95" s="87" t="s">
        <v>78</v>
      </c>
      <c r="BU95" s="87" t="s">
        <v>79</v>
      </c>
      <c r="BV95" s="87" t="s">
        <v>74</v>
      </c>
      <c r="BW95" s="87" t="s">
        <v>4</v>
      </c>
      <c r="BX95" s="87" t="s">
        <v>75</v>
      </c>
      <c r="CL95" s="87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2 - Oplotenie jazierk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>
      <selection activeCell="L2" sqref="L2:V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4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4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hidden="1" customHeight="1">
      <c r="B4" s="17"/>
      <c r="D4" s="18" t="s">
        <v>80</v>
      </c>
      <c r="L4" s="17"/>
      <c r="M4" s="8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2" customFormat="1" ht="12" hidden="1" customHeight="1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hidden="1" customHeight="1">
      <c r="A7" s="29"/>
      <c r="B7" s="30"/>
      <c r="C7" s="29"/>
      <c r="D7" s="29"/>
      <c r="E7" s="195" t="s">
        <v>16</v>
      </c>
      <c r="F7" s="215"/>
      <c r="G7" s="215"/>
      <c r="H7" s="215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 hidden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hidden="1" customHeight="1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24" t="s">
        <v>18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24" t="s">
        <v>21</v>
      </c>
      <c r="J10" s="55" t="str">
        <f>'Rekapitulácia stavby'!AN8</f>
        <v>25. 1. 2022</v>
      </c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hidden="1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">
        <v>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hidden="1" customHeight="1">
      <c r="A13" s="29"/>
      <c r="B13" s="30"/>
      <c r="C13" s="29"/>
      <c r="D13" s="29"/>
      <c r="E13" s="22" t="s">
        <v>25</v>
      </c>
      <c r="F13" s="29"/>
      <c r="G13" s="29"/>
      <c r="H13" s="29"/>
      <c r="I13" s="24" t="s">
        <v>26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hidden="1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hidden="1" customHeight="1">
      <c r="A15" s="29"/>
      <c r="B15" s="30"/>
      <c r="C15" s="29"/>
      <c r="D15" s="24" t="s">
        <v>27</v>
      </c>
      <c r="E15" s="29"/>
      <c r="F15" s="29"/>
      <c r="G15" s="29"/>
      <c r="H15" s="29"/>
      <c r="I15" s="24" t="s">
        <v>24</v>
      </c>
      <c r="J15" s="25" t="str">
        <f>'Rekapitulácia stavby'!AN13</f>
        <v>Vyplň údaj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hidden="1" customHeight="1">
      <c r="A16" s="29"/>
      <c r="B16" s="30"/>
      <c r="C16" s="29"/>
      <c r="D16" s="29"/>
      <c r="E16" s="216" t="str">
        <f>'Rekapitulácia stavby'!E14</f>
        <v>Vyplň údaj</v>
      </c>
      <c r="F16" s="176"/>
      <c r="G16" s="176"/>
      <c r="H16" s="176"/>
      <c r="I16" s="24" t="s">
        <v>26</v>
      </c>
      <c r="J16" s="25" t="str">
        <f>'Rekapitulácia stavby'!AN14</f>
        <v>Vyplň údaj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hidden="1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hidden="1" customHeight="1">
      <c r="A18" s="29"/>
      <c r="B18" s="30"/>
      <c r="C18" s="29"/>
      <c r="D18" s="24" t="s">
        <v>29</v>
      </c>
      <c r="E18" s="29"/>
      <c r="F18" s="29"/>
      <c r="G18" s="29"/>
      <c r="H18" s="29"/>
      <c r="I18" s="24" t="s">
        <v>24</v>
      </c>
      <c r="J18" s="22" t="str">
        <f>IF('Rekapitulácia stavby'!AN16="","",'Rekapitulácia stavby'!AN16)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hidden="1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26</v>
      </c>
      <c r="J19" s="22" t="str">
        <f>IF('Rekapitulácia stavby'!AN17="","",'Rekapitulácia stavby'!AN17)</f>
        <v/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hidden="1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hidden="1" customHeight="1">
      <c r="A21" s="29"/>
      <c r="B21" s="30"/>
      <c r="C21" s="29"/>
      <c r="D21" s="24" t="s">
        <v>31</v>
      </c>
      <c r="E21" s="29"/>
      <c r="F21" s="29"/>
      <c r="G21" s="29"/>
      <c r="H21" s="29"/>
      <c r="I21" s="24" t="s">
        <v>24</v>
      </c>
      <c r="J21" s="22" t="str">
        <f>IF('Rekapitulácia stavby'!AN19="","",'Rekapitulácia stavby'!AN19)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hidden="1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26</v>
      </c>
      <c r="J22" s="22" t="str">
        <f>IF('Rekapitulácia stavby'!AN20="","",'Rekapitulácia stavby'!AN20)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hidden="1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hidden="1" customHeight="1">
      <c r="A24" s="29"/>
      <c r="B24" s="30"/>
      <c r="C24" s="29"/>
      <c r="D24" s="24" t="s">
        <v>32</v>
      </c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hidden="1" customHeight="1">
      <c r="A25" s="89"/>
      <c r="B25" s="90"/>
      <c r="C25" s="89"/>
      <c r="D25" s="89"/>
      <c r="E25" s="181" t="s">
        <v>1</v>
      </c>
      <c r="F25" s="181"/>
      <c r="G25" s="181"/>
      <c r="H25" s="181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hidden="1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hidden="1" customHeight="1">
      <c r="A28" s="29"/>
      <c r="B28" s="30"/>
      <c r="C28" s="29"/>
      <c r="D28" s="92" t="s">
        <v>33</v>
      </c>
      <c r="E28" s="29"/>
      <c r="F28" s="29"/>
      <c r="G28" s="29"/>
      <c r="H28" s="29"/>
      <c r="I28" s="29"/>
      <c r="J28" s="71">
        <f>ROUND(J123, 2)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hidden="1" customHeight="1">
      <c r="A30" s="29"/>
      <c r="B30" s="30"/>
      <c r="C30" s="29"/>
      <c r="D30" s="29"/>
      <c r="E30" s="29"/>
      <c r="F30" s="33" t="s">
        <v>35</v>
      </c>
      <c r="G30" s="29"/>
      <c r="H30" s="29"/>
      <c r="I30" s="33" t="s">
        <v>34</v>
      </c>
      <c r="J30" s="33" t="s">
        <v>36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hidden="1" customHeight="1">
      <c r="A31" s="29"/>
      <c r="B31" s="30"/>
      <c r="C31" s="29"/>
      <c r="D31" s="93" t="s">
        <v>37</v>
      </c>
      <c r="E31" s="35" t="s">
        <v>38</v>
      </c>
      <c r="F31" s="94">
        <f>ROUND((SUM(BE123:BE159)),  2)</f>
        <v>0</v>
      </c>
      <c r="G31" s="95"/>
      <c r="H31" s="95"/>
      <c r="I31" s="96">
        <v>0.2</v>
      </c>
      <c r="J31" s="94">
        <f>ROUND(((SUM(BE123:BE159))*I31),  2)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35" t="s">
        <v>39</v>
      </c>
      <c r="F32" s="94">
        <f>ROUND((SUM(BF123:BF159)),  2)</f>
        <v>0</v>
      </c>
      <c r="G32" s="95"/>
      <c r="H32" s="95"/>
      <c r="I32" s="96">
        <v>0.2</v>
      </c>
      <c r="J32" s="94">
        <f>ROUND(((SUM(BF123:BF159))*I32), 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40</v>
      </c>
      <c r="F33" s="97">
        <f>ROUND((SUM(BG123:BG159)),  2)</f>
        <v>0</v>
      </c>
      <c r="G33" s="29"/>
      <c r="H33" s="29"/>
      <c r="I33" s="98">
        <v>0.2</v>
      </c>
      <c r="J33" s="97">
        <f>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41</v>
      </c>
      <c r="F34" s="97">
        <f>ROUND((SUM(BH123:BH159)),  2)</f>
        <v>0</v>
      </c>
      <c r="G34" s="29"/>
      <c r="H34" s="29"/>
      <c r="I34" s="98">
        <v>0.2</v>
      </c>
      <c r="J34" s="97">
        <f>0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35" t="s">
        <v>42</v>
      </c>
      <c r="F35" s="94">
        <f>ROUND((SUM(BI123:BI159)),  2)</f>
        <v>0</v>
      </c>
      <c r="G35" s="95"/>
      <c r="H35" s="95"/>
      <c r="I35" s="96">
        <v>0</v>
      </c>
      <c r="J35" s="94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hidden="1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hidden="1" customHeight="1">
      <c r="A37" s="29"/>
      <c r="B37" s="30"/>
      <c r="C37" s="99"/>
      <c r="D37" s="100" t="s">
        <v>43</v>
      </c>
      <c r="E37" s="60"/>
      <c r="F37" s="60"/>
      <c r="G37" s="101" t="s">
        <v>44</v>
      </c>
      <c r="H37" s="102" t="s">
        <v>45</v>
      </c>
      <c r="I37" s="60"/>
      <c r="J37" s="103">
        <f>SUM(J28:J35)</f>
        <v>0</v>
      </c>
      <c r="K37" s="104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hidden="1" customHeight="1">
      <c r="B39" s="17"/>
      <c r="L39" s="17"/>
    </row>
    <row r="40" spans="1:31" s="1" customFormat="1" ht="14.45" hidden="1" customHeight="1">
      <c r="B40" s="17"/>
      <c r="L40" s="17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29"/>
      <c r="B61" s="30"/>
      <c r="C61" s="29"/>
      <c r="D61" s="45" t="s">
        <v>48</v>
      </c>
      <c r="E61" s="32"/>
      <c r="F61" s="105" t="s">
        <v>49</v>
      </c>
      <c r="G61" s="45" t="s">
        <v>48</v>
      </c>
      <c r="H61" s="32"/>
      <c r="I61" s="32"/>
      <c r="J61" s="106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29"/>
      <c r="B76" s="30"/>
      <c r="C76" s="29"/>
      <c r="D76" s="45" t="s">
        <v>48</v>
      </c>
      <c r="E76" s="32"/>
      <c r="F76" s="105" t="s">
        <v>49</v>
      </c>
      <c r="G76" s="45" t="s">
        <v>48</v>
      </c>
      <c r="H76" s="32"/>
      <c r="I76" s="32"/>
      <c r="J76" s="106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195" t="str">
        <f>E7</f>
        <v>Oplotenie jazierka na sídlisku Pod Sokolejom</v>
      </c>
      <c r="F85" s="215"/>
      <c r="G85" s="215"/>
      <c r="H85" s="21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hidden="1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hidden="1" customHeight="1">
      <c r="A87" s="29"/>
      <c r="B87" s="30"/>
      <c r="C87" s="24" t="s">
        <v>19</v>
      </c>
      <c r="D87" s="29"/>
      <c r="E87" s="29"/>
      <c r="F87" s="22" t="str">
        <f>F10</f>
        <v xml:space="preserve"> </v>
      </c>
      <c r="G87" s="29"/>
      <c r="H87" s="29"/>
      <c r="I87" s="24" t="s">
        <v>21</v>
      </c>
      <c r="J87" s="55" t="str">
        <f>IF(J10="","",J10)</f>
        <v>25. 1. 2022</v>
      </c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hidden="1" customHeight="1">
      <c r="A89" s="29"/>
      <c r="B89" s="30"/>
      <c r="C89" s="24" t="s">
        <v>23</v>
      </c>
      <c r="D89" s="29"/>
      <c r="E89" s="29"/>
      <c r="F89" s="22" t="str">
        <f>E13</f>
        <v>Mesto Humenné</v>
      </c>
      <c r="G89" s="29"/>
      <c r="H89" s="29"/>
      <c r="I89" s="24" t="s">
        <v>29</v>
      </c>
      <c r="J89" s="27" t="str">
        <f>E19</f>
        <v xml:space="preserve"> 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hidden="1" customHeight="1">
      <c r="A90" s="29"/>
      <c r="B90" s="30"/>
      <c r="C90" s="24" t="s">
        <v>27</v>
      </c>
      <c r="D90" s="29"/>
      <c r="E90" s="29"/>
      <c r="F90" s="22" t="str">
        <f>IF(E16="","",E16)</f>
        <v>Vyplň údaj</v>
      </c>
      <c r="G90" s="29"/>
      <c r="H90" s="29"/>
      <c r="I90" s="24" t="s">
        <v>31</v>
      </c>
      <c r="J90" s="27" t="str">
        <f>E22</f>
        <v xml:space="preserve"> 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hidden="1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hidden="1" customHeight="1">
      <c r="A92" s="29"/>
      <c r="B92" s="30"/>
      <c r="C92" s="107" t="s">
        <v>82</v>
      </c>
      <c r="D92" s="99"/>
      <c r="E92" s="99"/>
      <c r="F92" s="99"/>
      <c r="G92" s="99"/>
      <c r="H92" s="99"/>
      <c r="I92" s="99"/>
      <c r="J92" s="108" t="s">
        <v>83</v>
      </c>
      <c r="K92" s="9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hidden="1" customHeight="1">
      <c r="A94" s="29"/>
      <c r="B94" s="30"/>
      <c r="C94" s="109" t="s">
        <v>84</v>
      </c>
      <c r="D94" s="29"/>
      <c r="E94" s="29"/>
      <c r="F94" s="29"/>
      <c r="G94" s="29"/>
      <c r="H94" s="29"/>
      <c r="I94" s="29"/>
      <c r="J94" s="71">
        <f>J123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85</v>
      </c>
    </row>
    <row r="95" spans="1:47" s="9" customFormat="1" ht="24.95" hidden="1" customHeight="1">
      <c r="B95" s="110"/>
      <c r="D95" s="111" t="s">
        <v>86</v>
      </c>
      <c r="E95" s="112"/>
      <c r="F95" s="112"/>
      <c r="G95" s="112"/>
      <c r="H95" s="112"/>
      <c r="I95" s="112"/>
      <c r="J95" s="113">
        <f>J124</f>
        <v>0</v>
      </c>
      <c r="L95" s="110"/>
    </row>
    <row r="96" spans="1:47" s="10" customFormat="1" ht="19.899999999999999" hidden="1" customHeight="1">
      <c r="B96" s="114"/>
      <c r="D96" s="115" t="s">
        <v>87</v>
      </c>
      <c r="E96" s="116"/>
      <c r="F96" s="116"/>
      <c r="G96" s="116"/>
      <c r="H96" s="116"/>
      <c r="I96" s="116"/>
      <c r="J96" s="117">
        <f>J125</f>
        <v>0</v>
      </c>
      <c r="L96" s="114"/>
    </row>
    <row r="97" spans="1:31" s="10" customFormat="1" ht="19.899999999999999" hidden="1" customHeight="1">
      <c r="B97" s="114"/>
      <c r="D97" s="115" t="s">
        <v>88</v>
      </c>
      <c r="E97" s="116"/>
      <c r="F97" s="116"/>
      <c r="G97" s="116"/>
      <c r="H97" s="116"/>
      <c r="I97" s="116"/>
      <c r="J97" s="117">
        <f>J130</f>
        <v>0</v>
      </c>
      <c r="L97" s="114"/>
    </row>
    <row r="98" spans="1:31" s="10" customFormat="1" ht="19.899999999999999" hidden="1" customHeight="1">
      <c r="B98" s="114"/>
      <c r="D98" s="115" t="s">
        <v>89</v>
      </c>
      <c r="E98" s="116"/>
      <c r="F98" s="116"/>
      <c r="G98" s="116"/>
      <c r="H98" s="116"/>
      <c r="I98" s="116"/>
      <c r="J98" s="117">
        <f>J135</f>
        <v>0</v>
      </c>
      <c r="L98" s="114"/>
    </row>
    <row r="99" spans="1:31" s="9" customFormat="1" ht="24.95" hidden="1" customHeight="1">
      <c r="B99" s="110"/>
      <c r="D99" s="111" t="s">
        <v>90</v>
      </c>
      <c r="E99" s="112"/>
      <c r="F99" s="112"/>
      <c r="G99" s="112"/>
      <c r="H99" s="112"/>
      <c r="I99" s="112"/>
      <c r="J99" s="113">
        <f>J137</f>
        <v>0</v>
      </c>
      <c r="L99" s="110"/>
    </row>
    <row r="100" spans="1:31" s="10" customFormat="1" ht="19.899999999999999" hidden="1" customHeight="1">
      <c r="B100" s="114"/>
      <c r="D100" s="115" t="s">
        <v>91</v>
      </c>
      <c r="E100" s="116"/>
      <c r="F100" s="116"/>
      <c r="G100" s="116"/>
      <c r="H100" s="116"/>
      <c r="I100" s="116"/>
      <c r="J100" s="117">
        <f>J138</f>
        <v>0</v>
      </c>
      <c r="L100" s="114"/>
    </row>
    <row r="101" spans="1:31" s="10" customFormat="1" ht="19.899999999999999" hidden="1" customHeight="1">
      <c r="B101" s="114"/>
      <c r="D101" s="115" t="s">
        <v>92</v>
      </c>
      <c r="E101" s="116"/>
      <c r="F101" s="116"/>
      <c r="G101" s="116"/>
      <c r="H101" s="116"/>
      <c r="I101" s="116"/>
      <c r="J101" s="117">
        <f>J142</f>
        <v>0</v>
      </c>
      <c r="L101" s="114"/>
    </row>
    <row r="102" spans="1:31" s="10" customFormat="1" ht="19.899999999999999" hidden="1" customHeight="1">
      <c r="B102" s="114"/>
      <c r="D102" s="115" t="s">
        <v>93</v>
      </c>
      <c r="E102" s="116"/>
      <c r="F102" s="116"/>
      <c r="G102" s="116"/>
      <c r="H102" s="116"/>
      <c r="I102" s="116"/>
      <c r="J102" s="117">
        <f>J152</f>
        <v>0</v>
      </c>
      <c r="L102" s="114"/>
    </row>
    <row r="103" spans="1:31" s="9" customFormat="1" ht="24.95" hidden="1" customHeight="1">
      <c r="B103" s="110"/>
      <c r="D103" s="111" t="s">
        <v>94</v>
      </c>
      <c r="E103" s="112"/>
      <c r="F103" s="112"/>
      <c r="G103" s="112"/>
      <c r="H103" s="112"/>
      <c r="I103" s="112"/>
      <c r="J103" s="113">
        <f>J154</f>
        <v>0</v>
      </c>
      <c r="L103" s="110"/>
    </row>
    <row r="104" spans="1:31" s="10" customFormat="1" ht="19.899999999999999" hidden="1" customHeight="1">
      <c r="B104" s="114"/>
      <c r="D104" s="115" t="s">
        <v>95</v>
      </c>
      <c r="E104" s="116"/>
      <c r="F104" s="116"/>
      <c r="G104" s="116"/>
      <c r="H104" s="116"/>
      <c r="I104" s="116"/>
      <c r="J104" s="117">
        <f>J155</f>
        <v>0</v>
      </c>
      <c r="L104" s="114"/>
    </row>
    <row r="105" spans="1:31" s="10" customFormat="1" ht="19.899999999999999" hidden="1" customHeight="1">
      <c r="B105" s="114"/>
      <c r="D105" s="115" t="s">
        <v>96</v>
      </c>
      <c r="E105" s="116"/>
      <c r="F105" s="116"/>
      <c r="G105" s="116"/>
      <c r="H105" s="116"/>
      <c r="I105" s="116"/>
      <c r="J105" s="117">
        <f>J158</f>
        <v>0</v>
      </c>
      <c r="L105" s="114"/>
    </row>
    <row r="106" spans="1:31" s="2" customFormat="1" ht="21.75" hidden="1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hidden="1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ht="11.25" hidden="1"/>
    <row r="109" spans="1:31" ht="11.25" hidden="1"/>
    <row r="110" spans="1:31" ht="11.25" hidden="1"/>
    <row r="111" spans="1:31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97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15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95" t="str">
        <f>E7</f>
        <v>Oplotenie jazierka na sídlisku Pod Sokolejom</v>
      </c>
      <c r="F115" s="215"/>
      <c r="G115" s="215"/>
      <c r="H115" s="215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19</v>
      </c>
      <c r="D117" s="29"/>
      <c r="E117" s="29"/>
      <c r="F117" s="22" t="str">
        <f>F10</f>
        <v xml:space="preserve"> </v>
      </c>
      <c r="G117" s="29"/>
      <c r="H117" s="29"/>
      <c r="I117" s="24" t="s">
        <v>21</v>
      </c>
      <c r="J117" s="55" t="str">
        <f>IF(J10="","",J10)</f>
        <v>25. 1. 2022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23</v>
      </c>
      <c r="D119" s="29"/>
      <c r="E119" s="29"/>
      <c r="F119" s="22" t="str">
        <f>E13</f>
        <v>Mesto Humenné</v>
      </c>
      <c r="G119" s="29"/>
      <c r="H119" s="29"/>
      <c r="I119" s="24" t="s">
        <v>29</v>
      </c>
      <c r="J119" s="27" t="str">
        <f>E19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27</v>
      </c>
      <c r="D120" s="29"/>
      <c r="E120" s="29"/>
      <c r="F120" s="22" t="str">
        <f>IF(E16="","",E16)</f>
        <v>Vyplň údaj</v>
      </c>
      <c r="G120" s="29"/>
      <c r="H120" s="29"/>
      <c r="I120" s="24" t="s">
        <v>31</v>
      </c>
      <c r="J120" s="27" t="str">
        <f>E22</f>
        <v xml:space="preserve">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8"/>
      <c r="B122" s="119"/>
      <c r="C122" s="120" t="s">
        <v>98</v>
      </c>
      <c r="D122" s="121" t="s">
        <v>58</v>
      </c>
      <c r="E122" s="121" t="s">
        <v>54</v>
      </c>
      <c r="F122" s="121" t="s">
        <v>55</v>
      </c>
      <c r="G122" s="121" t="s">
        <v>99</v>
      </c>
      <c r="H122" s="121" t="s">
        <v>100</v>
      </c>
      <c r="I122" s="121" t="s">
        <v>101</v>
      </c>
      <c r="J122" s="122" t="s">
        <v>83</v>
      </c>
      <c r="K122" s="123" t="s">
        <v>102</v>
      </c>
      <c r="L122" s="124"/>
      <c r="M122" s="62" t="s">
        <v>1</v>
      </c>
      <c r="N122" s="63" t="s">
        <v>37</v>
      </c>
      <c r="O122" s="63" t="s">
        <v>103</v>
      </c>
      <c r="P122" s="63" t="s">
        <v>104</v>
      </c>
      <c r="Q122" s="63" t="s">
        <v>105</v>
      </c>
      <c r="R122" s="63" t="s">
        <v>106</v>
      </c>
      <c r="S122" s="63" t="s">
        <v>107</v>
      </c>
      <c r="T122" s="64" t="s">
        <v>108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>
      <c r="A123" s="29"/>
      <c r="B123" s="30"/>
      <c r="C123" s="69" t="s">
        <v>84</v>
      </c>
      <c r="D123" s="29"/>
      <c r="E123" s="29"/>
      <c r="F123" s="29"/>
      <c r="G123" s="29"/>
      <c r="H123" s="29"/>
      <c r="I123" s="29"/>
      <c r="J123" s="125">
        <f>BK123</f>
        <v>0</v>
      </c>
      <c r="K123" s="29"/>
      <c r="L123" s="30"/>
      <c r="M123" s="65"/>
      <c r="N123" s="56"/>
      <c r="O123" s="66"/>
      <c r="P123" s="126">
        <f>P124+P137+P154</f>
        <v>0</v>
      </c>
      <c r="Q123" s="66"/>
      <c r="R123" s="126">
        <f>R124+R137+R154</f>
        <v>7.7332297199999998</v>
      </c>
      <c r="S123" s="66"/>
      <c r="T123" s="127">
        <f>T124+T137+T154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72</v>
      </c>
      <c r="AU123" s="14" t="s">
        <v>85</v>
      </c>
      <c r="BK123" s="128">
        <f>BK124+BK137+BK154</f>
        <v>0</v>
      </c>
    </row>
    <row r="124" spans="1:65" s="12" customFormat="1" ht="25.9" customHeight="1">
      <c r="B124" s="129"/>
      <c r="D124" s="130" t="s">
        <v>72</v>
      </c>
      <c r="E124" s="131" t="s">
        <v>109</v>
      </c>
      <c r="F124" s="131" t="s">
        <v>110</v>
      </c>
      <c r="I124" s="132"/>
      <c r="J124" s="133">
        <f>BK124</f>
        <v>0</v>
      </c>
      <c r="L124" s="129"/>
      <c r="M124" s="134"/>
      <c r="N124" s="135"/>
      <c r="O124" s="135"/>
      <c r="P124" s="136">
        <f>P125+P130+P135</f>
        <v>0</v>
      </c>
      <c r="Q124" s="135"/>
      <c r="R124" s="136">
        <f>R125+R130+R135</f>
        <v>2.85378</v>
      </c>
      <c r="S124" s="135"/>
      <c r="T124" s="137">
        <f>T125+T130+T135</f>
        <v>0</v>
      </c>
      <c r="AR124" s="130" t="s">
        <v>78</v>
      </c>
      <c r="AT124" s="138" t="s">
        <v>72</v>
      </c>
      <c r="AU124" s="138" t="s">
        <v>73</v>
      </c>
      <c r="AY124" s="130" t="s">
        <v>111</v>
      </c>
      <c r="BK124" s="139">
        <f>BK125+BK130+BK135</f>
        <v>0</v>
      </c>
    </row>
    <row r="125" spans="1:65" s="12" customFormat="1" ht="22.9" customHeight="1">
      <c r="B125" s="129"/>
      <c r="D125" s="130" t="s">
        <v>72</v>
      </c>
      <c r="E125" s="140" t="s">
        <v>78</v>
      </c>
      <c r="F125" s="140" t="s">
        <v>112</v>
      </c>
      <c r="I125" s="132"/>
      <c r="J125" s="141">
        <f>BK125</f>
        <v>0</v>
      </c>
      <c r="L125" s="129"/>
      <c r="M125" s="134"/>
      <c r="N125" s="135"/>
      <c r="O125" s="135"/>
      <c r="P125" s="136">
        <f>SUM(P126:P129)</f>
        <v>0</v>
      </c>
      <c r="Q125" s="135"/>
      <c r="R125" s="136">
        <f>SUM(R126:R129)</f>
        <v>0.81</v>
      </c>
      <c r="S125" s="135"/>
      <c r="T125" s="137">
        <f>SUM(T126:T129)</f>
        <v>0</v>
      </c>
      <c r="AR125" s="130" t="s">
        <v>78</v>
      </c>
      <c r="AT125" s="138" t="s">
        <v>72</v>
      </c>
      <c r="AU125" s="138" t="s">
        <v>78</v>
      </c>
      <c r="AY125" s="130" t="s">
        <v>111</v>
      </c>
      <c r="BK125" s="139">
        <f>SUM(BK126:BK129)</f>
        <v>0</v>
      </c>
    </row>
    <row r="126" spans="1:65" s="2" customFormat="1" ht="21.75" customHeight="1">
      <c r="A126" s="29"/>
      <c r="B126" s="142"/>
      <c r="C126" s="143" t="s">
        <v>78</v>
      </c>
      <c r="D126" s="143" t="s">
        <v>113</v>
      </c>
      <c r="E126" s="144" t="s">
        <v>114</v>
      </c>
      <c r="F126" s="145" t="s">
        <v>115</v>
      </c>
      <c r="G126" s="146" t="s">
        <v>116</v>
      </c>
      <c r="H126" s="147">
        <v>1.625</v>
      </c>
      <c r="I126" s="148"/>
      <c r="J126" s="149">
        <f>ROUND(I126*H126,2)</f>
        <v>0</v>
      </c>
      <c r="K126" s="150"/>
      <c r="L126" s="30"/>
      <c r="M126" s="151" t="s">
        <v>1</v>
      </c>
      <c r="N126" s="152" t="s">
        <v>39</v>
      </c>
      <c r="O126" s="58"/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5" t="s">
        <v>117</v>
      </c>
      <c r="AT126" s="155" t="s">
        <v>113</v>
      </c>
      <c r="AU126" s="155" t="s">
        <v>118</v>
      </c>
      <c r="AY126" s="14" t="s">
        <v>111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118</v>
      </c>
      <c r="BK126" s="156">
        <f>ROUND(I126*H126,2)</f>
        <v>0</v>
      </c>
      <c r="BL126" s="14" t="s">
        <v>117</v>
      </c>
      <c r="BM126" s="155" t="s">
        <v>119</v>
      </c>
    </row>
    <row r="127" spans="1:65" s="2" customFormat="1" ht="24.2" customHeight="1">
      <c r="A127" s="29"/>
      <c r="B127" s="142"/>
      <c r="C127" s="143" t="s">
        <v>118</v>
      </c>
      <c r="D127" s="143" t="s">
        <v>113</v>
      </c>
      <c r="E127" s="144" t="s">
        <v>120</v>
      </c>
      <c r="F127" s="145" t="s">
        <v>121</v>
      </c>
      <c r="G127" s="146" t="s">
        <v>116</v>
      </c>
      <c r="H127" s="147">
        <v>1.625</v>
      </c>
      <c r="I127" s="148"/>
      <c r="J127" s="149">
        <f>ROUND(I127*H127,2)</f>
        <v>0</v>
      </c>
      <c r="K127" s="150"/>
      <c r="L127" s="30"/>
      <c r="M127" s="151" t="s">
        <v>1</v>
      </c>
      <c r="N127" s="152" t="s">
        <v>39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5" t="s">
        <v>117</v>
      </c>
      <c r="AT127" s="155" t="s">
        <v>113</v>
      </c>
      <c r="AU127" s="155" t="s">
        <v>118</v>
      </c>
      <c r="AY127" s="14" t="s">
        <v>111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118</v>
      </c>
      <c r="BK127" s="156">
        <f>ROUND(I127*H127,2)</f>
        <v>0</v>
      </c>
      <c r="BL127" s="14" t="s">
        <v>117</v>
      </c>
      <c r="BM127" s="155" t="s">
        <v>122</v>
      </c>
    </row>
    <row r="128" spans="1:65" s="2" customFormat="1" ht="44.25" customHeight="1">
      <c r="A128" s="29"/>
      <c r="B128" s="142"/>
      <c r="C128" s="143" t="s">
        <v>123</v>
      </c>
      <c r="D128" s="143" t="s">
        <v>113</v>
      </c>
      <c r="E128" s="144" t="s">
        <v>124</v>
      </c>
      <c r="F128" s="145" t="s">
        <v>125</v>
      </c>
      <c r="G128" s="146" t="s">
        <v>126</v>
      </c>
      <c r="H128" s="147">
        <v>16</v>
      </c>
      <c r="I128" s="148"/>
      <c r="J128" s="149">
        <f>ROUND(I128*H128,2)</f>
        <v>0</v>
      </c>
      <c r="K128" s="150"/>
      <c r="L128" s="30"/>
      <c r="M128" s="151" t="s">
        <v>1</v>
      </c>
      <c r="N128" s="152" t="s">
        <v>39</v>
      </c>
      <c r="O128" s="58"/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5" t="s">
        <v>117</v>
      </c>
      <c r="AT128" s="155" t="s">
        <v>113</v>
      </c>
      <c r="AU128" s="155" t="s">
        <v>118</v>
      </c>
      <c r="AY128" s="14" t="s">
        <v>111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118</v>
      </c>
      <c r="BK128" s="156">
        <f>ROUND(I128*H128,2)</f>
        <v>0</v>
      </c>
      <c r="BL128" s="14" t="s">
        <v>117</v>
      </c>
      <c r="BM128" s="155" t="s">
        <v>127</v>
      </c>
    </row>
    <row r="129" spans="1:65" s="2" customFormat="1" ht="16.5" customHeight="1">
      <c r="A129" s="29"/>
      <c r="B129" s="142"/>
      <c r="C129" s="157" t="s">
        <v>117</v>
      </c>
      <c r="D129" s="157" t="s">
        <v>128</v>
      </c>
      <c r="E129" s="158" t="s">
        <v>129</v>
      </c>
      <c r="F129" s="159" t="s">
        <v>130</v>
      </c>
      <c r="G129" s="160" t="s">
        <v>131</v>
      </c>
      <c r="H129" s="161">
        <v>0.81</v>
      </c>
      <c r="I129" s="162"/>
      <c r="J129" s="163">
        <f>ROUND(I129*H129,2)</f>
        <v>0</v>
      </c>
      <c r="K129" s="164"/>
      <c r="L129" s="165"/>
      <c r="M129" s="166" t="s">
        <v>1</v>
      </c>
      <c r="N129" s="167" t="s">
        <v>39</v>
      </c>
      <c r="O129" s="58"/>
      <c r="P129" s="153">
        <f>O129*H129</f>
        <v>0</v>
      </c>
      <c r="Q129" s="153">
        <v>1</v>
      </c>
      <c r="R129" s="153">
        <f>Q129*H129</f>
        <v>0.81</v>
      </c>
      <c r="S129" s="153">
        <v>0</v>
      </c>
      <c r="T129" s="15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5" t="s">
        <v>132</v>
      </c>
      <c r="AT129" s="155" t="s">
        <v>128</v>
      </c>
      <c r="AU129" s="155" t="s">
        <v>118</v>
      </c>
      <c r="AY129" s="14" t="s">
        <v>111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118</v>
      </c>
      <c r="BK129" s="156">
        <f>ROUND(I129*H129,2)</f>
        <v>0</v>
      </c>
      <c r="BL129" s="14" t="s">
        <v>117</v>
      </c>
      <c r="BM129" s="155" t="s">
        <v>133</v>
      </c>
    </row>
    <row r="130" spans="1:65" s="12" customFormat="1" ht="22.9" customHeight="1">
      <c r="B130" s="129"/>
      <c r="D130" s="130" t="s">
        <v>72</v>
      </c>
      <c r="E130" s="140" t="s">
        <v>123</v>
      </c>
      <c r="F130" s="140" t="s">
        <v>134</v>
      </c>
      <c r="I130" s="132"/>
      <c r="J130" s="141">
        <f>BK130</f>
        <v>0</v>
      </c>
      <c r="L130" s="129"/>
      <c r="M130" s="134"/>
      <c r="N130" s="135"/>
      <c r="O130" s="135"/>
      <c r="P130" s="136">
        <f>SUM(P131:P134)</f>
        <v>0</v>
      </c>
      <c r="Q130" s="135"/>
      <c r="R130" s="136">
        <f>SUM(R131:R134)</f>
        <v>2.0437799999999999</v>
      </c>
      <c r="S130" s="135"/>
      <c r="T130" s="137">
        <f>SUM(T131:T134)</f>
        <v>0</v>
      </c>
      <c r="AR130" s="130" t="s">
        <v>78</v>
      </c>
      <c r="AT130" s="138" t="s">
        <v>72</v>
      </c>
      <c r="AU130" s="138" t="s">
        <v>78</v>
      </c>
      <c r="AY130" s="130" t="s">
        <v>111</v>
      </c>
      <c r="BK130" s="139">
        <f>SUM(BK131:BK134)</f>
        <v>0</v>
      </c>
    </row>
    <row r="131" spans="1:65" s="2" customFormat="1" ht="33" customHeight="1">
      <c r="A131" s="29"/>
      <c r="B131" s="142"/>
      <c r="C131" s="143" t="s">
        <v>135</v>
      </c>
      <c r="D131" s="143" t="s">
        <v>113</v>
      </c>
      <c r="E131" s="144" t="s">
        <v>136</v>
      </c>
      <c r="F131" s="145" t="s">
        <v>137</v>
      </c>
      <c r="G131" s="146" t="s">
        <v>138</v>
      </c>
      <c r="H131" s="147">
        <v>15</v>
      </c>
      <c r="I131" s="148"/>
      <c r="J131" s="149">
        <f>ROUND(I131*H131,2)</f>
        <v>0</v>
      </c>
      <c r="K131" s="150"/>
      <c r="L131" s="30"/>
      <c r="M131" s="151" t="s">
        <v>1</v>
      </c>
      <c r="N131" s="152" t="s">
        <v>39</v>
      </c>
      <c r="O131" s="58"/>
      <c r="P131" s="153">
        <f>O131*H131</f>
        <v>0</v>
      </c>
      <c r="Q131" s="153">
        <v>9.3880000000000005E-2</v>
      </c>
      <c r="R131" s="153">
        <f>Q131*H131</f>
        <v>1.4082000000000001</v>
      </c>
      <c r="S131" s="153">
        <v>0</v>
      </c>
      <c r="T131" s="154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5" t="s">
        <v>117</v>
      </c>
      <c r="AT131" s="155" t="s">
        <v>113</v>
      </c>
      <c r="AU131" s="155" t="s">
        <v>118</v>
      </c>
      <c r="AY131" s="14" t="s">
        <v>111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118</v>
      </c>
      <c r="BK131" s="156">
        <f>ROUND(I131*H131,2)</f>
        <v>0</v>
      </c>
      <c r="BL131" s="14" t="s">
        <v>117</v>
      </c>
      <c r="BM131" s="155" t="s">
        <v>139</v>
      </c>
    </row>
    <row r="132" spans="1:65" s="2" customFormat="1" ht="33" customHeight="1">
      <c r="A132" s="29"/>
      <c r="B132" s="142"/>
      <c r="C132" s="157" t="s">
        <v>140</v>
      </c>
      <c r="D132" s="157" t="s">
        <v>128</v>
      </c>
      <c r="E132" s="158" t="s">
        <v>141</v>
      </c>
      <c r="F132" s="159" t="s">
        <v>142</v>
      </c>
      <c r="G132" s="160" t="s">
        <v>138</v>
      </c>
      <c r="H132" s="161">
        <v>15</v>
      </c>
      <c r="I132" s="162"/>
      <c r="J132" s="163">
        <f>ROUND(I132*H132,2)</f>
        <v>0</v>
      </c>
      <c r="K132" s="164"/>
      <c r="L132" s="165"/>
      <c r="M132" s="166" t="s">
        <v>1</v>
      </c>
      <c r="N132" s="167" t="s">
        <v>39</v>
      </c>
      <c r="O132" s="58"/>
      <c r="P132" s="153">
        <f>O132*H132</f>
        <v>0</v>
      </c>
      <c r="Q132" s="153">
        <v>3.3999999999999998E-3</v>
      </c>
      <c r="R132" s="153">
        <f>Q132*H132</f>
        <v>5.0999999999999997E-2</v>
      </c>
      <c r="S132" s="153">
        <v>0</v>
      </c>
      <c r="T132" s="15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5" t="s">
        <v>132</v>
      </c>
      <c r="AT132" s="155" t="s">
        <v>128</v>
      </c>
      <c r="AU132" s="155" t="s">
        <v>118</v>
      </c>
      <c r="AY132" s="14" t="s">
        <v>111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118</v>
      </c>
      <c r="BK132" s="156">
        <f>ROUND(I132*H132,2)</f>
        <v>0</v>
      </c>
      <c r="BL132" s="14" t="s">
        <v>117</v>
      </c>
      <c r="BM132" s="155" t="s">
        <v>143</v>
      </c>
    </row>
    <row r="133" spans="1:65" s="2" customFormat="1" ht="24.2" customHeight="1">
      <c r="A133" s="29"/>
      <c r="B133" s="142"/>
      <c r="C133" s="143" t="s">
        <v>144</v>
      </c>
      <c r="D133" s="143" t="s">
        <v>113</v>
      </c>
      <c r="E133" s="144" t="s">
        <v>145</v>
      </c>
      <c r="F133" s="145" t="s">
        <v>146</v>
      </c>
      <c r="G133" s="146" t="s">
        <v>138</v>
      </c>
      <c r="H133" s="147">
        <v>6</v>
      </c>
      <c r="I133" s="148"/>
      <c r="J133" s="149">
        <f>ROUND(I133*H133,2)</f>
        <v>0</v>
      </c>
      <c r="K133" s="150"/>
      <c r="L133" s="30"/>
      <c r="M133" s="151" t="s">
        <v>1</v>
      </c>
      <c r="N133" s="152" t="s">
        <v>39</v>
      </c>
      <c r="O133" s="58"/>
      <c r="P133" s="153">
        <f>O133*H133</f>
        <v>0</v>
      </c>
      <c r="Q133" s="153">
        <v>9.3829999999999997E-2</v>
      </c>
      <c r="R133" s="153">
        <f>Q133*H133</f>
        <v>0.56298000000000004</v>
      </c>
      <c r="S133" s="153">
        <v>0</v>
      </c>
      <c r="T133" s="15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5" t="s">
        <v>117</v>
      </c>
      <c r="AT133" s="155" t="s">
        <v>113</v>
      </c>
      <c r="AU133" s="155" t="s">
        <v>118</v>
      </c>
      <c r="AY133" s="14" t="s">
        <v>111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118</v>
      </c>
      <c r="BK133" s="156">
        <f>ROUND(I133*H133,2)</f>
        <v>0</v>
      </c>
      <c r="BL133" s="14" t="s">
        <v>117</v>
      </c>
      <c r="BM133" s="155" t="s">
        <v>147</v>
      </c>
    </row>
    <row r="134" spans="1:65" s="2" customFormat="1" ht="37.9" customHeight="1">
      <c r="A134" s="29"/>
      <c r="B134" s="142"/>
      <c r="C134" s="157" t="s">
        <v>132</v>
      </c>
      <c r="D134" s="157" t="s">
        <v>128</v>
      </c>
      <c r="E134" s="158" t="s">
        <v>148</v>
      </c>
      <c r="F134" s="159" t="s">
        <v>149</v>
      </c>
      <c r="G134" s="160" t="s">
        <v>138</v>
      </c>
      <c r="H134" s="161">
        <v>6</v>
      </c>
      <c r="I134" s="162"/>
      <c r="J134" s="163">
        <f>ROUND(I134*H134,2)</f>
        <v>0</v>
      </c>
      <c r="K134" s="164"/>
      <c r="L134" s="165"/>
      <c r="M134" s="166" t="s">
        <v>1</v>
      </c>
      <c r="N134" s="167" t="s">
        <v>39</v>
      </c>
      <c r="O134" s="58"/>
      <c r="P134" s="153">
        <f>O134*H134</f>
        <v>0</v>
      </c>
      <c r="Q134" s="153">
        <v>3.5999999999999999E-3</v>
      </c>
      <c r="R134" s="153">
        <f>Q134*H134</f>
        <v>2.1600000000000001E-2</v>
      </c>
      <c r="S134" s="153">
        <v>0</v>
      </c>
      <c r="T134" s="15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5" t="s">
        <v>132</v>
      </c>
      <c r="AT134" s="155" t="s">
        <v>128</v>
      </c>
      <c r="AU134" s="155" t="s">
        <v>118</v>
      </c>
      <c r="AY134" s="14" t="s">
        <v>111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118</v>
      </c>
      <c r="BK134" s="156">
        <f>ROUND(I134*H134,2)</f>
        <v>0</v>
      </c>
      <c r="BL134" s="14" t="s">
        <v>117</v>
      </c>
      <c r="BM134" s="155" t="s">
        <v>150</v>
      </c>
    </row>
    <row r="135" spans="1:65" s="12" customFormat="1" ht="22.9" customHeight="1">
      <c r="B135" s="129"/>
      <c r="D135" s="130" t="s">
        <v>72</v>
      </c>
      <c r="E135" s="140" t="s">
        <v>151</v>
      </c>
      <c r="F135" s="140" t="s">
        <v>152</v>
      </c>
      <c r="I135" s="132"/>
      <c r="J135" s="141">
        <f>BK135</f>
        <v>0</v>
      </c>
      <c r="L135" s="129"/>
      <c r="M135" s="134"/>
      <c r="N135" s="135"/>
      <c r="O135" s="135"/>
      <c r="P135" s="136">
        <f>P136</f>
        <v>0</v>
      </c>
      <c r="Q135" s="135"/>
      <c r="R135" s="136">
        <f>R136</f>
        <v>0</v>
      </c>
      <c r="S135" s="135"/>
      <c r="T135" s="137">
        <f>T136</f>
        <v>0</v>
      </c>
      <c r="AR135" s="130" t="s">
        <v>78</v>
      </c>
      <c r="AT135" s="138" t="s">
        <v>72</v>
      </c>
      <c r="AU135" s="138" t="s">
        <v>78</v>
      </c>
      <c r="AY135" s="130" t="s">
        <v>111</v>
      </c>
      <c r="BK135" s="139">
        <f>BK136</f>
        <v>0</v>
      </c>
    </row>
    <row r="136" spans="1:65" s="2" customFormat="1" ht="33" customHeight="1">
      <c r="A136" s="29"/>
      <c r="B136" s="142"/>
      <c r="C136" s="143" t="s">
        <v>153</v>
      </c>
      <c r="D136" s="143" t="s">
        <v>113</v>
      </c>
      <c r="E136" s="144" t="s">
        <v>154</v>
      </c>
      <c r="F136" s="145" t="s">
        <v>155</v>
      </c>
      <c r="G136" s="146" t="s">
        <v>131</v>
      </c>
      <c r="H136" s="147">
        <v>4.8540000000000001</v>
      </c>
      <c r="I136" s="148"/>
      <c r="J136" s="149">
        <f>ROUND(I136*H136,2)</f>
        <v>0</v>
      </c>
      <c r="K136" s="150"/>
      <c r="L136" s="30"/>
      <c r="M136" s="151" t="s">
        <v>1</v>
      </c>
      <c r="N136" s="152" t="s">
        <v>39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5" t="s">
        <v>117</v>
      </c>
      <c r="AT136" s="155" t="s">
        <v>113</v>
      </c>
      <c r="AU136" s="155" t="s">
        <v>118</v>
      </c>
      <c r="AY136" s="14" t="s">
        <v>111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118</v>
      </c>
      <c r="BK136" s="156">
        <f>ROUND(I136*H136,2)</f>
        <v>0</v>
      </c>
      <c r="BL136" s="14" t="s">
        <v>117</v>
      </c>
      <c r="BM136" s="155" t="s">
        <v>156</v>
      </c>
    </row>
    <row r="137" spans="1:65" s="12" customFormat="1" ht="25.9" customHeight="1">
      <c r="B137" s="129"/>
      <c r="D137" s="130" t="s">
        <v>72</v>
      </c>
      <c r="E137" s="131" t="s">
        <v>157</v>
      </c>
      <c r="F137" s="131" t="s">
        <v>158</v>
      </c>
      <c r="I137" s="132"/>
      <c r="J137" s="133">
        <f>BK137</f>
        <v>0</v>
      </c>
      <c r="L137" s="129"/>
      <c r="M137" s="134"/>
      <c r="N137" s="135"/>
      <c r="O137" s="135"/>
      <c r="P137" s="136">
        <f>P138+P142+P152</f>
        <v>0</v>
      </c>
      <c r="Q137" s="135"/>
      <c r="R137" s="136">
        <f>R138+R142+R152</f>
        <v>4.8225439200000002</v>
      </c>
      <c r="S137" s="135"/>
      <c r="T137" s="137">
        <f>T138+T142+T152</f>
        <v>0</v>
      </c>
      <c r="AR137" s="130" t="s">
        <v>118</v>
      </c>
      <c r="AT137" s="138" t="s">
        <v>72</v>
      </c>
      <c r="AU137" s="138" t="s">
        <v>73</v>
      </c>
      <c r="AY137" s="130" t="s">
        <v>111</v>
      </c>
      <c r="BK137" s="139">
        <f>BK138+BK142+BK152</f>
        <v>0</v>
      </c>
    </row>
    <row r="138" spans="1:65" s="12" customFormat="1" ht="22.9" customHeight="1">
      <c r="B138" s="129"/>
      <c r="D138" s="130" t="s">
        <v>72</v>
      </c>
      <c r="E138" s="140" t="s">
        <v>159</v>
      </c>
      <c r="F138" s="140" t="s">
        <v>160</v>
      </c>
      <c r="I138" s="132"/>
      <c r="J138" s="141">
        <f>BK138</f>
        <v>0</v>
      </c>
      <c r="L138" s="129"/>
      <c r="M138" s="134"/>
      <c r="N138" s="135"/>
      <c r="O138" s="135"/>
      <c r="P138" s="136">
        <f>SUM(P139:P141)</f>
        <v>0</v>
      </c>
      <c r="Q138" s="135"/>
      <c r="R138" s="136">
        <f>SUM(R139:R141)</f>
        <v>4.0044576000000003</v>
      </c>
      <c r="S138" s="135"/>
      <c r="T138" s="137">
        <f>SUM(T139:T141)</f>
        <v>0</v>
      </c>
      <c r="AR138" s="130" t="s">
        <v>118</v>
      </c>
      <c r="AT138" s="138" t="s">
        <v>72</v>
      </c>
      <c r="AU138" s="138" t="s">
        <v>78</v>
      </c>
      <c r="AY138" s="130" t="s">
        <v>111</v>
      </c>
      <c r="BK138" s="139">
        <f>SUM(BK139:BK141)</f>
        <v>0</v>
      </c>
    </row>
    <row r="139" spans="1:65" s="2" customFormat="1" ht="24.2" customHeight="1">
      <c r="A139" s="29"/>
      <c r="B139" s="142"/>
      <c r="C139" s="143" t="s">
        <v>161</v>
      </c>
      <c r="D139" s="143" t="s">
        <v>113</v>
      </c>
      <c r="E139" s="144" t="s">
        <v>162</v>
      </c>
      <c r="F139" s="145" t="s">
        <v>163</v>
      </c>
      <c r="G139" s="146" t="s">
        <v>164</v>
      </c>
      <c r="H139" s="147">
        <v>15.92</v>
      </c>
      <c r="I139" s="148"/>
      <c r="J139" s="149">
        <f>ROUND(I139*H139,2)</f>
        <v>0</v>
      </c>
      <c r="K139" s="150"/>
      <c r="L139" s="30"/>
      <c r="M139" s="151" t="s">
        <v>1</v>
      </c>
      <c r="N139" s="152" t="s">
        <v>39</v>
      </c>
      <c r="O139" s="58"/>
      <c r="P139" s="153">
        <f>O139*H139</f>
        <v>0</v>
      </c>
      <c r="Q139" s="153">
        <v>2.7999999999999998E-4</v>
      </c>
      <c r="R139" s="153">
        <f>Q139*H139</f>
        <v>4.4575999999999999E-3</v>
      </c>
      <c r="S139" s="153">
        <v>0</v>
      </c>
      <c r="T139" s="15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5" t="s">
        <v>165</v>
      </c>
      <c r="AT139" s="155" t="s">
        <v>113</v>
      </c>
      <c r="AU139" s="155" t="s">
        <v>118</v>
      </c>
      <c r="AY139" s="14" t="s">
        <v>111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118</v>
      </c>
      <c r="BK139" s="156">
        <f>ROUND(I139*H139,2)</f>
        <v>0</v>
      </c>
      <c r="BL139" s="14" t="s">
        <v>165</v>
      </c>
      <c r="BM139" s="155" t="s">
        <v>166</v>
      </c>
    </row>
    <row r="140" spans="1:65" s="2" customFormat="1" ht="24.2" customHeight="1">
      <c r="A140" s="29"/>
      <c r="B140" s="142"/>
      <c r="C140" s="157" t="s">
        <v>167</v>
      </c>
      <c r="D140" s="157" t="s">
        <v>128</v>
      </c>
      <c r="E140" s="158" t="s">
        <v>168</v>
      </c>
      <c r="F140" s="159" t="s">
        <v>169</v>
      </c>
      <c r="G140" s="160" t="s">
        <v>138</v>
      </c>
      <c r="H140" s="161">
        <v>8</v>
      </c>
      <c r="I140" s="162"/>
      <c r="J140" s="163">
        <f>ROUND(I140*H140,2)</f>
        <v>0</v>
      </c>
      <c r="K140" s="164"/>
      <c r="L140" s="165"/>
      <c r="M140" s="166" t="s">
        <v>1</v>
      </c>
      <c r="N140" s="167" t="s">
        <v>39</v>
      </c>
      <c r="O140" s="58"/>
      <c r="P140" s="153">
        <f>O140*H140</f>
        <v>0</v>
      </c>
      <c r="Q140" s="153">
        <v>0.5</v>
      </c>
      <c r="R140" s="153">
        <f>Q140*H140</f>
        <v>4</v>
      </c>
      <c r="S140" s="153">
        <v>0</v>
      </c>
      <c r="T140" s="15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5" t="s">
        <v>170</v>
      </c>
      <c r="AT140" s="155" t="s">
        <v>128</v>
      </c>
      <c r="AU140" s="155" t="s">
        <v>118</v>
      </c>
      <c r="AY140" s="14" t="s">
        <v>111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118</v>
      </c>
      <c r="BK140" s="156">
        <f>ROUND(I140*H140,2)</f>
        <v>0</v>
      </c>
      <c r="BL140" s="14" t="s">
        <v>165</v>
      </c>
      <c r="BM140" s="155" t="s">
        <v>171</v>
      </c>
    </row>
    <row r="141" spans="1:65" s="2" customFormat="1" ht="24.2" customHeight="1">
      <c r="A141" s="29"/>
      <c r="B141" s="142"/>
      <c r="C141" s="143" t="s">
        <v>172</v>
      </c>
      <c r="D141" s="143" t="s">
        <v>113</v>
      </c>
      <c r="E141" s="144" t="s">
        <v>173</v>
      </c>
      <c r="F141" s="145" t="s">
        <v>174</v>
      </c>
      <c r="G141" s="146" t="s">
        <v>131</v>
      </c>
      <c r="H141" s="147">
        <v>8.4000000000000005E-2</v>
      </c>
      <c r="I141" s="148"/>
      <c r="J141" s="149">
        <f>ROUND(I141*H141,2)</f>
        <v>0</v>
      </c>
      <c r="K141" s="150"/>
      <c r="L141" s="30"/>
      <c r="M141" s="151" t="s">
        <v>1</v>
      </c>
      <c r="N141" s="152" t="s">
        <v>39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5" t="s">
        <v>165</v>
      </c>
      <c r="AT141" s="155" t="s">
        <v>113</v>
      </c>
      <c r="AU141" s="155" t="s">
        <v>118</v>
      </c>
      <c r="AY141" s="14" t="s">
        <v>111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118</v>
      </c>
      <c r="BK141" s="156">
        <f>ROUND(I141*H141,2)</f>
        <v>0</v>
      </c>
      <c r="BL141" s="14" t="s">
        <v>165</v>
      </c>
      <c r="BM141" s="155" t="s">
        <v>175</v>
      </c>
    </row>
    <row r="142" spans="1:65" s="12" customFormat="1" ht="22.9" customHeight="1">
      <c r="B142" s="129"/>
      <c r="D142" s="130" t="s">
        <v>72</v>
      </c>
      <c r="E142" s="140" t="s">
        <v>176</v>
      </c>
      <c r="F142" s="140" t="s">
        <v>177</v>
      </c>
      <c r="I142" s="132"/>
      <c r="J142" s="141">
        <f>BK142</f>
        <v>0</v>
      </c>
      <c r="L142" s="129"/>
      <c r="M142" s="134"/>
      <c r="N142" s="135"/>
      <c r="O142" s="135"/>
      <c r="P142" s="136">
        <f>SUM(P143:P151)</f>
        <v>0</v>
      </c>
      <c r="Q142" s="135"/>
      <c r="R142" s="136">
        <f>SUM(R143:R151)</f>
        <v>0.81498256000000002</v>
      </c>
      <c r="S142" s="135"/>
      <c r="T142" s="137">
        <f>SUM(T143:T151)</f>
        <v>0</v>
      </c>
      <c r="AR142" s="130" t="s">
        <v>118</v>
      </c>
      <c r="AT142" s="138" t="s">
        <v>72</v>
      </c>
      <c r="AU142" s="138" t="s">
        <v>78</v>
      </c>
      <c r="AY142" s="130" t="s">
        <v>111</v>
      </c>
      <c r="BK142" s="139">
        <f>SUM(BK143:BK151)</f>
        <v>0</v>
      </c>
    </row>
    <row r="143" spans="1:65" s="2" customFormat="1" ht="24.2" customHeight="1">
      <c r="A143" s="29"/>
      <c r="B143" s="142"/>
      <c r="C143" s="143" t="s">
        <v>178</v>
      </c>
      <c r="D143" s="143" t="s">
        <v>113</v>
      </c>
      <c r="E143" s="144" t="s">
        <v>179</v>
      </c>
      <c r="F143" s="145" t="s">
        <v>180</v>
      </c>
      <c r="G143" s="146" t="s">
        <v>164</v>
      </c>
      <c r="H143" s="147">
        <v>45</v>
      </c>
      <c r="I143" s="148"/>
      <c r="J143" s="149">
        <f t="shared" ref="J143:J151" si="0">ROUND(I143*H143,2)</f>
        <v>0</v>
      </c>
      <c r="K143" s="150"/>
      <c r="L143" s="30"/>
      <c r="M143" s="151" t="s">
        <v>1</v>
      </c>
      <c r="N143" s="152" t="s">
        <v>39</v>
      </c>
      <c r="O143" s="58"/>
      <c r="P143" s="153">
        <f t="shared" ref="P143:P151" si="1">O143*H143</f>
        <v>0</v>
      </c>
      <c r="Q143" s="153">
        <v>0</v>
      </c>
      <c r="R143" s="153">
        <f t="shared" ref="R143:R151" si="2">Q143*H143</f>
        <v>0</v>
      </c>
      <c r="S143" s="153">
        <v>0</v>
      </c>
      <c r="T143" s="154">
        <f t="shared" ref="T143:T151" si="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5" t="s">
        <v>165</v>
      </c>
      <c r="AT143" s="155" t="s">
        <v>113</v>
      </c>
      <c r="AU143" s="155" t="s">
        <v>118</v>
      </c>
      <c r="AY143" s="14" t="s">
        <v>111</v>
      </c>
      <c r="BE143" s="156">
        <f t="shared" ref="BE143:BE151" si="4">IF(N143="základná",J143,0)</f>
        <v>0</v>
      </c>
      <c r="BF143" s="156">
        <f t="shared" ref="BF143:BF151" si="5">IF(N143="znížená",J143,0)</f>
        <v>0</v>
      </c>
      <c r="BG143" s="156">
        <f t="shared" ref="BG143:BG151" si="6">IF(N143="zákl. prenesená",J143,0)</f>
        <v>0</v>
      </c>
      <c r="BH143" s="156">
        <f t="shared" ref="BH143:BH151" si="7">IF(N143="zníž. prenesená",J143,0)</f>
        <v>0</v>
      </c>
      <c r="BI143" s="156">
        <f t="shared" ref="BI143:BI151" si="8">IF(N143="nulová",J143,0)</f>
        <v>0</v>
      </c>
      <c r="BJ143" s="14" t="s">
        <v>118</v>
      </c>
      <c r="BK143" s="156">
        <f t="shared" ref="BK143:BK151" si="9">ROUND(I143*H143,2)</f>
        <v>0</v>
      </c>
      <c r="BL143" s="14" t="s">
        <v>165</v>
      </c>
      <c r="BM143" s="155" t="s">
        <v>181</v>
      </c>
    </row>
    <row r="144" spans="1:65" s="2" customFormat="1" ht="37.9" customHeight="1">
      <c r="A144" s="29"/>
      <c r="B144" s="142"/>
      <c r="C144" s="157" t="s">
        <v>182</v>
      </c>
      <c r="D144" s="157" t="s">
        <v>128</v>
      </c>
      <c r="E144" s="158" t="s">
        <v>183</v>
      </c>
      <c r="F144" s="159" t="s">
        <v>184</v>
      </c>
      <c r="G144" s="160" t="s">
        <v>138</v>
      </c>
      <c r="H144" s="161">
        <v>19</v>
      </c>
      <c r="I144" s="162"/>
      <c r="J144" s="163">
        <f t="shared" si="0"/>
        <v>0</v>
      </c>
      <c r="K144" s="164"/>
      <c r="L144" s="165"/>
      <c r="M144" s="166" t="s">
        <v>1</v>
      </c>
      <c r="N144" s="167" t="s">
        <v>39</v>
      </c>
      <c r="O144" s="58"/>
      <c r="P144" s="153">
        <f t="shared" si="1"/>
        <v>0</v>
      </c>
      <c r="Q144" s="153">
        <v>3.7499999999999999E-2</v>
      </c>
      <c r="R144" s="153">
        <f t="shared" si="2"/>
        <v>0.71250000000000002</v>
      </c>
      <c r="S144" s="153">
        <v>0</v>
      </c>
      <c r="T144" s="15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5" t="s">
        <v>170</v>
      </c>
      <c r="AT144" s="155" t="s">
        <v>128</v>
      </c>
      <c r="AU144" s="155" t="s">
        <v>118</v>
      </c>
      <c r="AY144" s="14" t="s">
        <v>111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118</v>
      </c>
      <c r="BK144" s="156">
        <f t="shared" si="9"/>
        <v>0</v>
      </c>
      <c r="BL144" s="14" t="s">
        <v>165</v>
      </c>
      <c r="BM144" s="155" t="s">
        <v>185</v>
      </c>
    </row>
    <row r="145" spans="1:65" s="2" customFormat="1" ht="24.2" customHeight="1">
      <c r="A145" s="29"/>
      <c r="B145" s="142"/>
      <c r="C145" s="143" t="s">
        <v>186</v>
      </c>
      <c r="D145" s="143" t="s">
        <v>113</v>
      </c>
      <c r="E145" s="144" t="s">
        <v>187</v>
      </c>
      <c r="F145" s="145" t="s">
        <v>188</v>
      </c>
      <c r="G145" s="146" t="s">
        <v>189</v>
      </c>
      <c r="H145" s="147">
        <v>5.96</v>
      </c>
      <c r="I145" s="148"/>
      <c r="J145" s="149">
        <f t="shared" si="0"/>
        <v>0</v>
      </c>
      <c r="K145" s="150"/>
      <c r="L145" s="30"/>
      <c r="M145" s="151" t="s">
        <v>1</v>
      </c>
      <c r="N145" s="152" t="s">
        <v>39</v>
      </c>
      <c r="O145" s="58"/>
      <c r="P145" s="153">
        <f t="shared" si="1"/>
        <v>0</v>
      </c>
      <c r="Q145" s="153">
        <v>8.0000000000000007E-5</v>
      </c>
      <c r="R145" s="153">
        <f t="shared" si="2"/>
        <v>4.7680000000000004E-4</v>
      </c>
      <c r="S145" s="153">
        <v>0</v>
      </c>
      <c r="T145" s="15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5" t="s">
        <v>165</v>
      </c>
      <c r="AT145" s="155" t="s">
        <v>113</v>
      </c>
      <c r="AU145" s="155" t="s">
        <v>118</v>
      </c>
      <c r="AY145" s="14" t="s">
        <v>111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118</v>
      </c>
      <c r="BK145" s="156">
        <f t="shared" si="9"/>
        <v>0</v>
      </c>
      <c r="BL145" s="14" t="s">
        <v>165</v>
      </c>
      <c r="BM145" s="155" t="s">
        <v>190</v>
      </c>
    </row>
    <row r="146" spans="1:65" s="2" customFormat="1" ht="24.2" customHeight="1">
      <c r="A146" s="29"/>
      <c r="B146" s="142"/>
      <c r="C146" s="157" t="s">
        <v>165</v>
      </c>
      <c r="D146" s="157" t="s">
        <v>128</v>
      </c>
      <c r="E146" s="158" t="s">
        <v>191</v>
      </c>
      <c r="F146" s="159" t="s">
        <v>192</v>
      </c>
      <c r="G146" s="160" t="s">
        <v>131</v>
      </c>
      <c r="H146" s="161">
        <v>6.0000000000000001E-3</v>
      </c>
      <c r="I146" s="162"/>
      <c r="J146" s="163">
        <f t="shared" si="0"/>
        <v>0</v>
      </c>
      <c r="K146" s="164"/>
      <c r="L146" s="165"/>
      <c r="M146" s="166" t="s">
        <v>1</v>
      </c>
      <c r="N146" s="167" t="s">
        <v>39</v>
      </c>
      <c r="O146" s="58"/>
      <c r="P146" s="153">
        <f t="shared" si="1"/>
        <v>0</v>
      </c>
      <c r="Q146" s="153">
        <v>1</v>
      </c>
      <c r="R146" s="153">
        <f t="shared" si="2"/>
        <v>6.0000000000000001E-3</v>
      </c>
      <c r="S146" s="153">
        <v>0</v>
      </c>
      <c r="T146" s="15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5" t="s">
        <v>170</v>
      </c>
      <c r="AT146" s="155" t="s">
        <v>128</v>
      </c>
      <c r="AU146" s="155" t="s">
        <v>118</v>
      </c>
      <c r="AY146" s="14" t="s">
        <v>111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118</v>
      </c>
      <c r="BK146" s="156">
        <f t="shared" si="9"/>
        <v>0</v>
      </c>
      <c r="BL146" s="14" t="s">
        <v>165</v>
      </c>
      <c r="BM146" s="155" t="s">
        <v>193</v>
      </c>
    </row>
    <row r="147" spans="1:65" s="2" customFormat="1" ht="24.2" customHeight="1">
      <c r="A147" s="29"/>
      <c r="B147" s="142"/>
      <c r="C147" s="143" t="s">
        <v>194</v>
      </c>
      <c r="D147" s="143" t="s">
        <v>113</v>
      </c>
      <c r="E147" s="144" t="s">
        <v>195</v>
      </c>
      <c r="F147" s="145" t="s">
        <v>196</v>
      </c>
      <c r="G147" s="146" t="s">
        <v>189</v>
      </c>
      <c r="H147" s="147">
        <v>9.6000000000000002E-2</v>
      </c>
      <c r="I147" s="148"/>
      <c r="J147" s="149">
        <f t="shared" si="0"/>
        <v>0</v>
      </c>
      <c r="K147" s="150"/>
      <c r="L147" s="30"/>
      <c r="M147" s="151" t="s">
        <v>1</v>
      </c>
      <c r="N147" s="152" t="s">
        <v>39</v>
      </c>
      <c r="O147" s="58"/>
      <c r="P147" s="153">
        <f t="shared" si="1"/>
        <v>0</v>
      </c>
      <c r="Q147" s="153">
        <v>6.0000000000000002E-5</v>
      </c>
      <c r="R147" s="153">
        <f t="shared" si="2"/>
        <v>5.7599999999999999E-6</v>
      </c>
      <c r="S147" s="153">
        <v>0</v>
      </c>
      <c r="T147" s="15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5" t="s">
        <v>165</v>
      </c>
      <c r="AT147" s="155" t="s">
        <v>113</v>
      </c>
      <c r="AU147" s="155" t="s">
        <v>118</v>
      </c>
      <c r="AY147" s="14" t="s">
        <v>111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118</v>
      </c>
      <c r="BK147" s="156">
        <f t="shared" si="9"/>
        <v>0</v>
      </c>
      <c r="BL147" s="14" t="s">
        <v>165</v>
      </c>
      <c r="BM147" s="155" t="s">
        <v>197</v>
      </c>
    </row>
    <row r="148" spans="1:65" s="2" customFormat="1" ht="24.2" customHeight="1">
      <c r="A148" s="29"/>
      <c r="B148" s="142"/>
      <c r="C148" s="157" t="s">
        <v>198</v>
      </c>
      <c r="D148" s="157" t="s">
        <v>128</v>
      </c>
      <c r="E148" s="158" t="s">
        <v>191</v>
      </c>
      <c r="F148" s="159" t="s">
        <v>192</v>
      </c>
      <c r="G148" s="160" t="s">
        <v>131</v>
      </c>
      <c r="H148" s="161">
        <v>9.6000000000000002E-2</v>
      </c>
      <c r="I148" s="162"/>
      <c r="J148" s="163">
        <f t="shared" si="0"/>
        <v>0</v>
      </c>
      <c r="K148" s="164"/>
      <c r="L148" s="165"/>
      <c r="M148" s="166" t="s">
        <v>1</v>
      </c>
      <c r="N148" s="167" t="s">
        <v>39</v>
      </c>
      <c r="O148" s="58"/>
      <c r="P148" s="153">
        <f t="shared" si="1"/>
        <v>0</v>
      </c>
      <c r="Q148" s="153">
        <v>1</v>
      </c>
      <c r="R148" s="153">
        <f t="shared" si="2"/>
        <v>9.6000000000000002E-2</v>
      </c>
      <c r="S148" s="153">
        <v>0</v>
      </c>
      <c r="T148" s="15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5" t="s">
        <v>170</v>
      </c>
      <c r="AT148" s="155" t="s">
        <v>128</v>
      </c>
      <c r="AU148" s="155" t="s">
        <v>118</v>
      </c>
      <c r="AY148" s="14" t="s">
        <v>111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118</v>
      </c>
      <c r="BK148" s="156">
        <f t="shared" si="9"/>
        <v>0</v>
      </c>
      <c r="BL148" s="14" t="s">
        <v>165</v>
      </c>
      <c r="BM148" s="155" t="s">
        <v>199</v>
      </c>
    </row>
    <row r="149" spans="1:65" s="2" customFormat="1" ht="24.2" customHeight="1">
      <c r="A149" s="29"/>
      <c r="B149" s="142"/>
      <c r="C149" s="143" t="s">
        <v>200</v>
      </c>
      <c r="D149" s="143" t="s">
        <v>113</v>
      </c>
      <c r="E149" s="144" t="s">
        <v>201</v>
      </c>
      <c r="F149" s="145" t="s">
        <v>202</v>
      </c>
      <c r="G149" s="146" t="s">
        <v>189</v>
      </c>
      <c r="H149" s="147">
        <v>5.96</v>
      </c>
      <c r="I149" s="148"/>
      <c r="J149" s="149">
        <f t="shared" si="0"/>
        <v>0</v>
      </c>
      <c r="K149" s="150"/>
      <c r="L149" s="30"/>
      <c r="M149" s="151" t="s">
        <v>1</v>
      </c>
      <c r="N149" s="152" t="s">
        <v>39</v>
      </c>
      <c r="O149" s="58"/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5" t="s">
        <v>165</v>
      </c>
      <c r="AT149" s="155" t="s">
        <v>113</v>
      </c>
      <c r="AU149" s="155" t="s">
        <v>118</v>
      </c>
      <c r="AY149" s="14" t="s">
        <v>111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118</v>
      </c>
      <c r="BK149" s="156">
        <f t="shared" si="9"/>
        <v>0</v>
      </c>
      <c r="BL149" s="14" t="s">
        <v>165</v>
      </c>
      <c r="BM149" s="155" t="s">
        <v>203</v>
      </c>
    </row>
    <row r="150" spans="1:65" s="2" customFormat="1" ht="33" customHeight="1">
      <c r="A150" s="29"/>
      <c r="B150" s="142"/>
      <c r="C150" s="143" t="s">
        <v>7</v>
      </c>
      <c r="D150" s="143" t="s">
        <v>113</v>
      </c>
      <c r="E150" s="144" t="s">
        <v>204</v>
      </c>
      <c r="F150" s="145" t="s">
        <v>205</v>
      </c>
      <c r="G150" s="146" t="s">
        <v>189</v>
      </c>
      <c r="H150" s="147">
        <v>96.256</v>
      </c>
      <c r="I150" s="148"/>
      <c r="J150" s="149">
        <f t="shared" si="0"/>
        <v>0</v>
      </c>
      <c r="K150" s="150"/>
      <c r="L150" s="30"/>
      <c r="M150" s="151" t="s">
        <v>1</v>
      </c>
      <c r="N150" s="152" t="s">
        <v>39</v>
      </c>
      <c r="O150" s="58"/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5" t="s">
        <v>165</v>
      </c>
      <c r="AT150" s="155" t="s">
        <v>113</v>
      </c>
      <c r="AU150" s="155" t="s">
        <v>118</v>
      </c>
      <c r="AY150" s="14" t="s">
        <v>111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118</v>
      </c>
      <c r="BK150" s="156">
        <f t="shared" si="9"/>
        <v>0</v>
      </c>
      <c r="BL150" s="14" t="s">
        <v>165</v>
      </c>
      <c r="BM150" s="155" t="s">
        <v>206</v>
      </c>
    </row>
    <row r="151" spans="1:65" s="2" customFormat="1" ht="24.2" customHeight="1">
      <c r="A151" s="29"/>
      <c r="B151" s="142"/>
      <c r="C151" s="143" t="s">
        <v>207</v>
      </c>
      <c r="D151" s="143" t="s">
        <v>113</v>
      </c>
      <c r="E151" s="144" t="s">
        <v>208</v>
      </c>
      <c r="F151" s="145" t="s">
        <v>209</v>
      </c>
      <c r="G151" s="146" t="s">
        <v>131</v>
      </c>
      <c r="H151" s="147">
        <v>0.443</v>
      </c>
      <c r="I151" s="148"/>
      <c r="J151" s="149">
        <f t="shared" si="0"/>
        <v>0</v>
      </c>
      <c r="K151" s="150"/>
      <c r="L151" s="30"/>
      <c r="M151" s="151" t="s">
        <v>1</v>
      </c>
      <c r="N151" s="152" t="s">
        <v>39</v>
      </c>
      <c r="O151" s="58"/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5" t="s">
        <v>165</v>
      </c>
      <c r="AT151" s="155" t="s">
        <v>113</v>
      </c>
      <c r="AU151" s="155" t="s">
        <v>118</v>
      </c>
      <c r="AY151" s="14" t="s">
        <v>111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118</v>
      </c>
      <c r="BK151" s="156">
        <f t="shared" si="9"/>
        <v>0</v>
      </c>
      <c r="BL151" s="14" t="s">
        <v>165</v>
      </c>
      <c r="BM151" s="155" t="s">
        <v>210</v>
      </c>
    </row>
    <row r="152" spans="1:65" s="12" customFormat="1" ht="22.9" customHeight="1">
      <c r="B152" s="129"/>
      <c r="D152" s="130" t="s">
        <v>72</v>
      </c>
      <c r="E152" s="140" t="s">
        <v>211</v>
      </c>
      <c r="F152" s="140" t="s">
        <v>212</v>
      </c>
      <c r="I152" s="132"/>
      <c r="J152" s="141">
        <f>BK152</f>
        <v>0</v>
      </c>
      <c r="L152" s="129"/>
      <c r="M152" s="134"/>
      <c r="N152" s="135"/>
      <c r="O152" s="135"/>
      <c r="P152" s="136">
        <f>P153</f>
        <v>0</v>
      </c>
      <c r="Q152" s="135"/>
      <c r="R152" s="136">
        <f>R153</f>
        <v>3.1037600000000001E-3</v>
      </c>
      <c r="S152" s="135"/>
      <c r="T152" s="137">
        <f>T153</f>
        <v>0</v>
      </c>
      <c r="AR152" s="130" t="s">
        <v>118</v>
      </c>
      <c r="AT152" s="138" t="s">
        <v>72</v>
      </c>
      <c r="AU152" s="138" t="s">
        <v>78</v>
      </c>
      <c r="AY152" s="130" t="s">
        <v>111</v>
      </c>
      <c r="BK152" s="139">
        <f>BK153</f>
        <v>0</v>
      </c>
    </row>
    <row r="153" spans="1:65" s="2" customFormat="1" ht="24.2" customHeight="1">
      <c r="A153" s="29"/>
      <c r="B153" s="142"/>
      <c r="C153" s="143" t="s">
        <v>213</v>
      </c>
      <c r="D153" s="143" t="s">
        <v>113</v>
      </c>
      <c r="E153" s="144" t="s">
        <v>214</v>
      </c>
      <c r="F153" s="145" t="s">
        <v>215</v>
      </c>
      <c r="G153" s="146" t="s">
        <v>126</v>
      </c>
      <c r="H153" s="147">
        <v>14.108000000000001</v>
      </c>
      <c r="I153" s="148"/>
      <c r="J153" s="149">
        <f>ROUND(I153*H153,2)</f>
        <v>0</v>
      </c>
      <c r="K153" s="150"/>
      <c r="L153" s="30"/>
      <c r="M153" s="151" t="s">
        <v>1</v>
      </c>
      <c r="N153" s="152" t="s">
        <v>39</v>
      </c>
      <c r="O153" s="58"/>
      <c r="P153" s="153">
        <f>O153*H153</f>
        <v>0</v>
      </c>
      <c r="Q153" s="153">
        <v>2.2000000000000001E-4</v>
      </c>
      <c r="R153" s="153">
        <f>Q153*H153</f>
        <v>3.1037600000000001E-3</v>
      </c>
      <c r="S153" s="153">
        <v>0</v>
      </c>
      <c r="T153" s="154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5" t="s">
        <v>165</v>
      </c>
      <c r="AT153" s="155" t="s">
        <v>113</v>
      </c>
      <c r="AU153" s="155" t="s">
        <v>118</v>
      </c>
      <c r="AY153" s="14" t="s">
        <v>111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118</v>
      </c>
      <c r="BK153" s="156">
        <f>ROUND(I153*H153,2)</f>
        <v>0</v>
      </c>
      <c r="BL153" s="14" t="s">
        <v>165</v>
      </c>
      <c r="BM153" s="155" t="s">
        <v>216</v>
      </c>
    </row>
    <row r="154" spans="1:65" s="12" customFormat="1" ht="25.9" customHeight="1">
      <c r="B154" s="129"/>
      <c r="D154" s="130" t="s">
        <v>72</v>
      </c>
      <c r="E154" s="131" t="s">
        <v>128</v>
      </c>
      <c r="F154" s="131" t="s">
        <v>217</v>
      </c>
      <c r="I154" s="132"/>
      <c r="J154" s="133">
        <f>BK154</f>
        <v>0</v>
      </c>
      <c r="L154" s="129"/>
      <c r="M154" s="134"/>
      <c r="N154" s="135"/>
      <c r="O154" s="135"/>
      <c r="P154" s="136">
        <f>P155+P158</f>
        <v>0</v>
      </c>
      <c r="Q154" s="135"/>
      <c r="R154" s="136">
        <f>R155+R158</f>
        <v>5.6905800000000006E-2</v>
      </c>
      <c r="S154" s="135"/>
      <c r="T154" s="137">
        <f>T155+T158</f>
        <v>0</v>
      </c>
      <c r="AR154" s="130" t="s">
        <v>123</v>
      </c>
      <c r="AT154" s="138" t="s">
        <v>72</v>
      </c>
      <c r="AU154" s="138" t="s">
        <v>73</v>
      </c>
      <c r="AY154" s="130" t="s">
        <v>111</v>
      </c>
      <c r="BK154" s="139">
        <f>BK155+BK158</f>
        <v>0</v>
      </c>
    </row>
    <row r="155" spans="1:65" s="12" customFormat="1" ht="22.9" customHeight="1">
      <c r="B155" s="129"/>
      <c r="D155" s="130" t="s">
        <v>72</v>
      </c>
      <c r="E155" s="140" t="s">
        <v>218</v>
      </c>
      <c r="F155" s="140" t="s">
        <v>219</v>
      </c>
      <c r="I155" s="132"/>
      <c r="J155" s="141">
        <f>BK155</f>
        <v>0</v>
      </c>
      <c r="L155" s="129"/>
      <c r="M155" s="134"/>
      <c r="N155" s="135"/>
      <c r="O155" s="135"/>
      <c r="P155" s="136">
        <f>SUM(P156:P157)</f>
        <v>0</v>
      </c>
      <c r="Q155" s="135"/>
      <c r="R155" s="136">
        <f>SUM(R156:R157)</f>
        <v>0.05</v>
      </c>
      <c r="S155" s="135"/>
      <c r="T155" s="137">
        <f>SUM(T156:T157)</f>
        <v>0</v>
      </c>
      <c r="AR155" s="130" t="s">
        <v>123</v>
      </c>
      <c r="AT155" s="138" t="s">
        <v>72</v>
      </c>
      <c r="AU155" s="138" t="s">
        <v>78</v>
      </c>
      <c r="AY155" s="130" t="s">
        <v>111</v>
      </c>
      <c r="BK155" s="139">
        <f>SUM(BK156:BK157)</f>
        <v>0</v>
      </c>
    </row>
    <row r="156" spans="1:65" s="2" customFormat="1" ht="33" customHeight="1">
      <c r="A156" s="29"/>
      <c r="B156" s="142"/>
      <c r="C156" s="143" t="s">
        <v>220</v>
      </c>
      <c r="D156" s="143" t="s">
        <v>113</v>
      </c>
      <c r="E156" s="144" t="s">
        <v>221</v>
      </c>
      <c r="F156" s="145" t="s">
        <v>222</v>
      </c>
      <c r="G156" s="146" t="s">
        <v>138</v>
      </c>
      <c r="H156" s="147">
        <v>1</v>
      </c>
      <c r="I156" s="148"/>
      <c r="J156" s="149">
        <f>ROUND(I156*H156,2)</f>
        <v>0</v>
      </c>
      <c r="K156" s="150"/>
      <c r="L156" s="30"/>
      <c r="M156" s="151" t="s">
        <v>1</v>
      </c>
      <c r="N156" s="152" t="s">
        <v>39</v>
      </c>
      <c r="O156" s="58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5" t="s">
        <v>223</v>
      </c>
      <c r="AT156" s="155" t="s">
        <v>113</v>
      </c>
      <c r="AU156" s="155" t="s">
        <v>118</v>
      </c>
      <c r="AY156" s="14" t="s">
        <v>111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118</v>
      </c>
      <c r="BK156" s="156">
        <f>ROUND(I156*H156,2)</f>
        <v>0</v>
      </c>
      <c r="BL156" s="14" t="s">
        <v>223</v>
      </c>
      <c r="BM156" s="155" t="s">
        <v>224</v>
      </c>
    </row>
    <row r="157" spans="1:65" s="2" customFormat="1" ht="24.2" customHeight="1">
      <c r="A157" s="29"/>
      <c r="B157" s="142"/>
      <c r="C157" s="157" t="s">
        <v>225</v>
      </c>
      <c r="D157" s="157" t="s">
        <v>128</v>
      </c>
      <c r="E157" s="158" t="s">
        <v>226</v>
      </c>
      <c r="F157" s="159" t="s">
        <v>227</v>
      </c>
      <c r="G157" s="160" t="s">
        <v>138</v>
      </c>
      <c r="H157" s="161">
        <v>1</v>
      </c>
      <c r="I157" s="162"/>
      <c r="J157" s="163">
        <f>ROUND(I157*H157,2)</f>
        <v>0</v>
      </c>
      <c r="K157" s="164"/>
      <c r="L157" s="165"/>
      <c r="M157" s="166" t="s">
        <v>1</v>
      </c>
      <c r="N157" s="167" t="s">
        <v>39</v>
      </c>
      <c r="O157" s="58"/>
      <c r="P157" s="153">
        <f>O157*H157</f>
        <v>0</v>
      </c>
      <c r="Q157" s="153">
        <v>0.05</v>
      </c>
      <c r="R157" s="153">
        <f>Q157*H157</f>
        <v>0.05</v>
      </c>
      <c r="S157" s="153">
        <v>0</v>
      </c>
      <c r="T157" s="15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5" t="s">
        <v>228</v>
      </c>
      <c r="AT157" s="155" t="s">
        <v>128</v>
      </c>
      <c r="AU157" s="155" t="s">
        <v>118</v>
      </c>
      <c r="AY157" s="14" t="s">
        <v>111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118</v>
      </c>
      <c r="BK157" s="156">
        <f>ROUND(I157*H157,2)</f>
        <v>0</v>
      </c>
      <c r="BL157" s="14" t="s">
        <v>228</v>
      </c>
      <c r="BM157" s="155" t="s">
        <v>229</v>
      </c>
    </row>
    <row r="158" spans="1:65" s="12" customFormat="1" ht="22.9" customHeight="1">
      <c r="B158" s="129"/>
      <c r="D158" s="130" t="s">
        <v>72</v>
      </c>
      <c r="E158" s="140" t="s">
        <v>230</v>
      </c>
      <c r="F158" s="140" t="s">
        <v>231</v>
      </c>
      <c r="I158" s="132"/>
      <c r="J158" s="141">
        <f>BK158</f>
        <v>0</v>
      </c>
      <c r="L158" s="129"/>
      <c r="M158" s="134"/>
      <c r="N158" s="135"/>
      <c r="O158" s="135"/>
      <c r="P158" s="136">
        <f>P159</f>
        <v>0</v>
      </c>
      <c r="Q158" s="135"/>
      <c r="R158" s="136">
        <f>R159</f>
        <v>6.9058000000000001E-3</v>
      </c>
      <c r="S158" s="135"/>
      <c r="T158" s="137">
        <f>T159</f>
        <v>0</v>
      </c>
      <c r="AR158" s="130" t="s">
        <v>123</v>
      </c>
      <c r="AT158" s="138" t="s">
        <v>72</v>
      </c>
      <c r="AU158" s="138" t="s">
        <v>78</v>
      </c>
      <c r="AY158" s="130" t="s">
        <v>111</v>
      </c>
      <c r="BK158" s="139">
        <f>BK159</f>
        <v>0</v>
      </c>
    </row>
    <row r="159" spans="1:65" s="2" customFormat="1" ht="24.2" customHeight="1">
      <c r="A159" s="29"/>
      <c r="B159" s="142"/>
      <c r="C159" s="143" t="s">
        <v>232</v>
      </c>
      <c r="D159" s="143" t="s">
        <v>113</v>
      </c>
      <c r="E159" s="144" t="s">
        <v>233</v>
      </c>
      <c r="F159" s="145" t="s">
        <v>234</v>
      </c>
      <c r="G159" s="146" t="s">
        <v>126</v>
      </c>
      <c r="H159" s="147">
        <v>4.7300000000000004</v>
      </c>
      <c r="I159" s="148"/>
      <c r="J159" s="149">
        <f>ROUND(I159*H159,2)</f>
        <v>0</v>
      </c>
      <c r="K159" s="150"/>
      <c r="L159" s="30"/>
      <c r="M159" s="168" t="s">
        <v>1</v>
      </c>
      <c r="N159" s="169" t="s">
        <v>39</v>
      </c>
      <c r="O159" s="170"/>
      <c r="P159" s="171">
        <f>O159*H159</f>
        <v>0</v>
      </c>
      <c r="Q159" s="171">
        <v>1.4599999999999999E-3</v>
      </c>
      <c r="R159" s="171">
        <f>Q159*H159</f>
        <v>6.9058000000000001E-3</v>
      </c>
      <c r="S159" s="171">
        <v>0</v>
      </c>
      <c r="T159" s="172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5" t="s">
        <v>223</v>
      </c>
      <c r="AT159" s="155" t="s">
        <v>113</v>
      </c>
      <c r="AU159" s="155" t="s">
        <v>118</v>
      </c>
      <c r="AY159" s="14" t="s">
        <v>111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118</v>
      </c>
      <c r="BK159" s="156">
        <f>ROUND(I159*H159,2)</f>
        <v>0</v>
      </c>
      <c r="BL159" s="14" t="s">
        <v>223</v>
      </c>
      <c r="BM159" s="155" t="s">
        <v>235</v>
      </c>
    </row>
    <row r="160" spans="1:65" s="2" customFormat="1" ht="6.95" customHeight="1">
      <c r="A160" s="29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</sheetData>
  <autoFilter ref="C122:K159"/>
  <mergeCells count="6">
    <mergeCell ref="L2:V2"/>
    <mergeCell ref="E7:H7"/>
    <mergeCell ref="E16:H16"/>
    <mergeCell ref="E25:H25"/>
    <mergeCell ref="E85:H85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2022 - Oplotenie jazierka...</vt:lpstr>
      <vt:lpstr>'2022 - Oplotenie jazierka...'!Názvy_tlače</vt:lpstr>
      <vt:lpstr>'Rekapitulácia stavby'!Názvy_tlače</vt:lpstr>
      <vt:lpstr>'2022 - Oplotenie jazierka...'!Oblasť_tlače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Slavomír Jančík</dc:creator>
  <cp:lastModifiedBy>Pavol Greško</cp:lastModifiedBy>
  <dcterms:created xsi:type="dcterms:W3CDTF">2022-01-25T12:26:49Z</dcterms:created>
  <dcterms:modified xsi:type="dcterms:W3CDTF">2022-01-26T06:52:03Z</dcterms:modified>
</cp:coreProperties>
</file>