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ncik\Desktop\stavby 2023\prístrešky základné školy\výzva prístrešky\"/>
    </mc:Choice>
  </mc:AlternateContent>
  <bookViews>
    <workbookView xWindow="0" yWindow="0" windowWidth="28800" windowHeight="12435"/>
  </bookViews>
  <sheets>
    <sheet name="Rekapitulácia stavby" sheetId="1" r:id="rId1"/>
    <sheet name="1 - Osadenie prístrešku p..." sheetId="2" r:id="rId2"/>
    <sheet name="2 - Osadenie prístreškov ..." sheetId="3" r:id="rId3"/>
    <sheet name="3 - Osadenie prístreškov ..." sheetId="4" r:id="rId4"/>
    <sheet name="4 - Osadenie prístrešku p..." sheetId="5" r:id="rId5"/>
  </sheets>
  <definedNames>
    <definedName name="_xlnm._FilterDatabase" localSheetId="1" hidden="1">'1 - Osadenie prístrešku p...'!$C$121:$K$142</definedName>
    <definedName name="_xlnm._FilterDatabase" localSheetId="2" hidden="1">'2 - Osadenie prístreškov ...'!$C$121:$K$147</definedName>
    <definedName name="_xlnm._FilterDatabase" localSheetId="3" hidden="1">'3 - Osadenie prístreškov ...'!$C$120:$K$137</definedName>
    <definedName name="_xlnm._FilterDatabase" localSheetId="4" hidden="1">'4 - Osadenie prístrešku p...'!$C$118:$K$127</definedName>
    <definedName name="_xlnm.Print_Titles" localSheetId="1">'1 - Osadenie prístrešku p...'!$121:$121</definedName>
    <definedName name="_xlnm.Print_Titles" localSheetId="2">'2 - Osadenie prístreškov ...'!$121:$121</definedName>
    <definedName name="_xlnm.Print_Titles" localSheetId="3">'3 - Osadenie prístreškov ...'!$120:$120</definedName>
    <definedName name="_xlnm.Print_Titles" localSheetId="4">'4 - Osadenie prístrešku p...'!$118:$118</definedName>
    <definedName name="_xlnm.Print_Titles" localSheetId="0">'Rekapitulácia stavby'!$92:$92</definedName>
    <definedName name="_xlnm.Print_Area" localSheetId="1">'1 - Osadenie prístrešku p...'!$C$4:$J$76,'1 - Osadenie prístrešku p...'!$C$109:$J$142</definedName>
    <definedName name="_xlnm.Print_Area" localSheetId="2">'2 - Osadenie prístreškov ...'!$C$4:$J$76,'2 - Osadenie prístreškov ...'!$C$109:$J$147</definedName>
    <definedName name="_xlnm.Print_Area" localSheetId="3">'3 - Osadenie prístreškov ...'!$C$4:$J$76,'3 - Osadenie prístreškov ...'!$C$108:$J$137</definedName>
    <definedName name="_xlnm.Print_Area" localSheetId="4">'4 - Osadenie prístrešku p...'!$C$4:$J$76,'4 - Osadenie prístrešku p...'!$C$106:$J$127</definedName>
    <definedName name="_xlnm.Print_Area" localSheetId="0">'Rekapitulácia stavby'!$D$4:$AO$76,'Rekapitulácia stavby'!$C$82:$AQ$99</definedName>
  </definedNames>
  <calcPr calcId="152511"/>
</workbook>
</file>

<file path=xl/calcChain.xml><?xml version="1.0" encoding="utf-8"?>
<calcChain xmlns="http://schemas.openxmlformats.org/spreadsheetml/2006/main">
  <c r="J37" i="5" l="1"/>
  <c r="J36" i="5"/>
  <c r="AY98" i="1"/>
  <c r="J35" i="5"/>
  <c r="AX98" i="1"/>
  <c r="BI127" i="5"/>
  <c r="BH127" i="5"/>
  <c r="BG127" i="5"/>
  <c r="BE127" i="5"/>
  <c r="T127" i="5"/>
  <c r="T126" i="5"/>
  <c r="R127" i="5"/>
  <c r="R126" i="5"/>
  <c r="P127" i="5"/>
  <c r="P126" i="5"/>
  <c r="BI125" i="5"/>
  <c r="BH125" i="5"/>
  <c r="BG125" i="5"/>
  <c r="BE125" i="5"/>
  <c r="T125" i="5"/>
  <c r="R125" i="5"/>
  <c r="P125" i="5"/>
  <c r="BI124" i="5"/>
  <c r="BH124" i="5"/>
  <c r="BG124" i="5"/>
  <c r="BE124" i="5"/>
  <c r="T124" i="5"/>
  <c r="R124" i="5"/>
  <c r="P124" i="5"/>
  <c r="BI123" i="5"/>
  <c r="BH123" i="5"/>
  <c r="BG123" i="5"/>
  <c r="BE123" i="5"/>
  <c r="T123" i="5"/>
  <c r="R123" i="5"/>
  <c r="P123" i="5"/>
  <c r="BI122" i="5"/>
  <c r="BH122" i="5"/>
  <c r="BG122" i="5"/>
  <c r="BE122" i="5"/>
  <c r="T122" i="5"/>
  <c r="R122" i="5"/>
  <c r="P122" i="5"/>
  <c r="F113" i="5"/>
  <c r="E111" i="5"/>
  <c r="F89" i="5"/>
  <c r="E87" i="5"/>
  <c r="J24" i="5"/>
  <c r="E24" i="5"/>
  <c r="J116" i="5" s="1"/>
  <c r="J23" i="5"/>
  <c r="J21" i="5"/>
  <c r="E21" i="5"/>
  <c r="J115" i="5"/>
  <c r="J20" i="5"/>
  <c r="J18" i="5"/>
  <c r="E18" i="5"/>
  <c r="F116" i="5" s="1"/>
  <c r="J17" i="5"/>
  <c r="J15" i="5"/>
  <c r="E15" i="5"/>
  <c r="F115" i="5"/>
  <c r="J14" i="5"/>
  <c r="J113" i="5"/>
  <c r="E7" i="5"/>
  <c r="E85" i="5" s="1"/>
  <c r="J37" i="4"/>
  <c r="J36" i="4"/>
  <c r="AY97" i="1"/>
  <c r="J35" i="4"/>
  <c r="AX97" i="1" s="1"/>
  <c r="BI137" i="4"/>
  <c r="BH137" i="4"/>
  <c r="BG137" i="4"/>
  <c r="BE137" i="4"/>
  <c r="T137" i="4"/>
  <c r="T136" i="4"/>
  <c r="R137" i="4"/>
  <c r="R136" i="4" s="1"/>
  <c r="P137" i="4"/>
  <c r="P136" i="4" s="1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BI132" i="4"/>
  <c r="BH132" i="4"/>
  <c r="BG132" i="4"/>
  <c r="BE132" i="4"/>
  <c r="T132" i="4"/>
  <c r="R132" i="4"/>
  <c r="P132" i="4"/>
  <c r="BI131" i="4"/>
  <c r="BH131" i="4"/>
  <c r="BG131" i="4"/>
  <c r="BE131" i="4"/>
  <c r="T131" i="4"/>
  <c r="R131" i="4"/>
  <c r="P131" i="4"/>
  <c r="BI130" i="4"/>
  <c r="BH130" i="4"/>
  <c r="BG130" i="4"/>
  <c r="BE130" i="4"/>
  <c r="T130" i="4"/>
  <c r="R130" i="4"/>
  <c r="P130" i="4"/>
  <c r="BI129" i="4"/>
  <c r="BH129" i="4"/>
  <c r="BG129" i="4"/>
  <c r="BE129" i="4"/>
  <c r="T129" i="4"/>
  <c r="R129" i="4"/>
  <c r="P129" i="4"/>
  <c r="BI127" i="4"/>
  <c r="BH127" i="4"/>
  <c r="BG127" i="4"/>
  <c r="BE127" i="4"/>
  <c r="T127" i="4"/>
  <c r="R127" i="4"/>
  <c r="P127" i="4"/>
  <c r="BI126" i="4"/>
  <c r="BH126" i="4"/>
  <c r="BG126" i="4"/>
  <c r="BE126" i="4"/>
  <c r="T126" i="4"/>
  <c r="R126" i="4"/>
  <c r="P126" i="4"/>
  <c r="BI124" i="4"/>
  <c r="BH124" i="4"/>
  <c r="BG124" i="4"/>
  <c r="BE124" i="4"/>
  <c r="T124" i="4"/>
  <c r="T123" i="4"/>
  <c r="R124" i="4"/>
  <c r="R123" i="4"/>
  <c r="P124" i="4"/>
  <c r="P123" i="4"/>
  <c r="F115" i="4"/>
  <c r="E113" i="4"/>
  <c r="F89" i="4"/>
  <c r="E87" i="4"/>
  <c r="J24" i="4"/>
  <c r="E24" i="4"/>
  <c r="J92" i="4" s="1"/>
  <c r="J23" i="4"/>
  <c r="J21" i="4"/>
  <c r="E21" i="4"/>
  <c r="J91" i="4"/>
  <c r="J20" i="4"/>
  <c r="J18" i="4"/>
  <c r="E18" i="4"/>
  <c r="F118" i="4" s="1"/>
  <c r="J17" i="4"/>
  <c r="J15" i="4"/>
  <c r="E15" i="4"/>
  <c r="F91" i="4"/>
  <c r="J14" i="4"/>
  <c r="J89" i="4"/>
  <c r="E7" i="4"/>
  <c r="E111" i="4"/>
  <c r="J37" i="3"/>
  <c r="J36" i="3"/>
  <c r="AY96" i="1"/>
  <c r="J35" i="3"/>
  <c r="AX96" i="1" s="1"/>
  <c r="BI147" i="3"/>
  <c r="BH147" i="3"/>
  <c r="BG147" i="3"/>
  <c r="BE147" i="3"/>
  <c r="T147" i="3"/>
  <c r="T146" i="3"/>
  <c r="R147" i="3"/>
  <c r="R146" i="3" s="1"/>
  <c r="P147" i="3"/>
  <c r="P146" i="3" s="1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4" i="3"/>
  <c r="BH134" i="3"/>
  <c r="BG134" i="3"/>
  <c r="BE134" i="3"/>
  <c r="T134" i="3"/>
  <c r="T133" i="3"/>
  <c r="R134" i="3"/>
  <c r="R133" i="3" s="1"/>
  <c r="P134" i="3"/>
  <c r="P133" i="3" s="1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F116" i="3"/>
  <c r="E114" i="3"/>
  <c r="F89" i="3"/>
  <c r="E87" i="3"/>
  <c r="J24" i="3"/>
  <c r="E24" i="3"/>
  <c r="J119" i="3" s="1"/>
  <c r="J23" i="3"/>
  <c r="J21" i="3"/>
  <c r="E21" i="3"/>
  <c r="J118" i="3"/>
  <c r="J20" i="3"/>
  <c r="J18" i="3"/>
  <c r="E18" i="3"/>
  <c r="F92" i="3" s="1"/>
  <c r="J17" i="3"/>
  <c r="J15" i="3"/>
  <c r="E15" i="3"/>
  <c r="F118" i="3"/>
  <c r="J14" i="3"/>
  <c r="J89" i="3"/>
  <c r="E7" i="3"/>
  <c r="E112" i="3" s="1"/>
  <c r="J37" i="2"/>
  <c r="J36" i="2"/>
  <c r="AY95" i="1"/>
  <c r="J35" i="2"/>
  <c r="AX95" i="1" s="1"/>
  <c r="BI142" i="2"/>
  <c r="BH142" i="2"/>
  <c r="BG142" i="2"/>
  <c r="BE142" i="2"/>
  <c r="T142" i="2"/>
  <c r="T141" i="2"/>
  <c r="R142" i="2"/>
  <c r="R141" i="2" s="1"/>
  <c r="P142" i="2"/>
  <c r="P141" i="2" s="1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3" i="2"/>
  <c r="BH133" i="2"/>
  <c r="BG133" i="2"/>
  <c r="BE133" i="2"/>
  <c r="T133" i="2"/>
  <c r="T132" i="2" s="1"/>
  <c r="R133" i="2"/>
  <c r="R132" i="2" s="1"/>
  <c r="P133" i="2"/>
  <c r="P132" i="2"/>
  <c r="BI131" i="2"/>
  <c r="BH131" i="2"/>
  <c r="BG131" i="2"/>
  <c r="BE131" i="2"/>
  <c r="T131" i="2"/>
  <c r="R131" i="2"/>
  <c r="P131" i="2"/>
  <c r="BI130" i="2"/>
  <c r="F37" i="2" s="1"/>
  <c r="BH130" i="2"/>
  <c r="BG130" i="2"/>
  <c r="BE130" i="2"/>
  <c r="T130" i="2"/>
  <c r="R130" i="2"/>
  <c r="P130" i="2"/>
  <c r="BI128" i="2"/>
  <c r="BH128" i="2"/>
  <c r="F36" i="2" s="1"/>
  <c r="BG128" i="2"/>
  <c r="BE128" i="2"/>
  <c r="T128" i="2"/>
  <c r="R128" i="2"/>
  <c r="P128" i="2"/>
  <c r="BI127" i="2"/>
  <c r="BH127" i="2"/>
  <c r="BG127" i="2"/>
  <c r="F35" i="2" s="1"/>
  <c r="BE127" i="2"/>
  <c r="T127" i="2"/>
  <c r="R127" i="2"/>
  <c r="P127" i="2"/>
  <c r="BI126" i="2"/>
  <c r="BH126" i="2"/>
  <c r="BG126" i="2"/>
  <c r="BE126" i="2"/>
  <c r="F33" i="2" s="1"/>
  <c r="T126" i="2"/>
  <c r="R126" i="2"/>
  <c r="P126" i="2"/>
  <c r="BI125" i="2"/>
  <c r="BH125" i="2"/>
  <c r="BG125" i="2"/>
  <c r="BE125" i="2"/>
  <c r="T125" i="2"/>
  <c r="R125" i="2"/>
  <c r="P125" i="2"/>
  <c r="F116" i="2"/>
  <c r="E114" i="2"/>
  <c r="F89" i="2"/>
  <c r="E87" i="2"/>
  <c r="J24" i="2"/>
  <c r="E24" i="2"/>
  <c r="J119" i="2"/>
  <c r="J23" i="2"/>
  <c r="J21" i="2"/>
  <c r="E21" i="2"/>
  <c r="J118" i="2" s="1"/>
  <c r="J20" i="2"/>
  <c r="J18" i="2"/>
  <c r="E18" i="2"/>
  <c r="F119" i="2"/>
  <c r="J17" i="2"/>
  <c r="J15" i="2"/>
  <c r="E15" i="2"/>
  <c r="F118" i="2" s="1"/>
  <c r="J14" i="2"/>
  <c r="J116" i="2"/>
  <c r="E7" i="2"/>
  <c r="E112" i="2" s="1"/>
  <c r="L90" i="1"/>
  <c r="AM90" i="1"/>
  <c r="AM89" i="1"/>
  <c r="L89" i="1"/>
  <c r="AM87" i="1"/>
  <c r="L87" i="1"/>
  <c r="L85" i="1"/>
  <c r="L84" i="1"/>
  <c r="J133" i="2"/>
  <c r="J127" i="2"/>
  <c r="BK147" i="3"/>
  <c r="BK125" i="3"/>
  <c r="BK126" i="3"/>
  <c r="J141" i="3"/>
  <c r="J142" i="3"/>
  <c r="BK142" i="3"/>
  <c r="BK134" i="4"/>
  <c r="J129" i="4"/>
  <c r="BK129" i="4"/>
  <c r="J127" i="5"/>
  <c r="J142" i="2"/>
  <c r="J140" i="2"/>
  <c r="J138" i="2"/>
  <c r="J136" i="2"/>
  <c r="BK133" i="2"/>
  <c r="BK126" i="2"/>
  <c r="BK141" i="3"/>
  <c r="J136" i="3"/>
  <c r="J138" i="3"/>
  <c r="BK131" i="3"/>
  <c r="BK137" i="3"/>
  <c r="BK126" i="4"/>
  <c r="J137" i="4"/>
  <c r="J131" i="4"/>
  <c r="J124" i="5"/>
  <c r="J131" i="2"/>
  <c r="J145" i="3"/>
  <c r="J147" i="3"/>
  <c r="J144" i="3"/>
  <c r="J139" i="3"/>
  <c r="J124" i="4"/>
  <c r="BK131" i="4"/>
  <c r="J127" i="4"/>
  <c r="BK123" i="5"/>
  <c r="BK124" i="5"/>
  <c r="J128" i="2"/>
  <c r="J125" i="2"/>
  <c r="BK138" i="3"/>
  <c r="BK134" i="3"/>
  <c r="BK132" i="3"/>
  <c r="J140" i="3"/>
  <c r="J129" i="3"/>
  <c r="J133" i="4"/>
  <c r="J132" i="4"/>
  <c r="BK125" i="5"/>
  <c r="J125" i="5"/>
  <c r="BK140" i="2"/>
  <c r="BK139" i="2"/>
  <c r="BK138" i="2"/>
  <c r="J137" i="2"/>
  <c r="BK135" i="2"/>
  <c r="BK130" i="2"/>
  <c r="J126" i="2"/>
  <c r="BK139" i="3"/>
  <c r="J128" i="3"/>
  <c r="J132" i="3"/>
  <c r="BK144" i="3"/>
  <c r="BK127" i="3"/>
  <c r="BK137" i="4"/>
  <c r="BK127" i="4"/>
  <c r="BK130" i="4"/>
  <c r="BK127" i="5"/>
  <c r="BK131" i="2"/>
  <c r="BK127" i="2"/>
  <c r="BK129" i="3"/>
  <c r="BK140" i="3"/>
  <c r="BK143" i="3"/>
  <c r="J134" i="3"/>
  <c r="J131" i="3"/>
  <c r="BK132" i="4"/>
  <c r="BK133" i="4"/>
  <c r="BK124" i="4"/>
  <c r="J123" i="5"/>
  <c r="BK128" i="2"/>
  <c r="AS94" i="1"/>
  <c r="J137" i="3"/>
  <c r="J127" i="3"/>
  <c r="J143" i="3"/>
  <c r="J134" i="4"/>
  <c r="BK135" i="4"/>
  <c r="J126" i="4"/>
  <c r="BK122" i="5"/>
  <c r="BK142" i="2"/>
  <c r="J139" i="2"/>
  <c r="BK137" i="2"/>
  <c r="BK136" i="2"/>
  <c r="J135" i="2"/>
  <c r="J130" i="2"/>
  <c r="BK125" i="2"/>
  <c r="BK136" i="3"/>
  <c r="BK145" i="3"/>
  <c r="J125" i="3"/>
  <c r="BK128" i="3"/>
  <c r="J126" i="3"/>
  <c r="J135" i="4"/>
  <c r="J130" i="4"/>
  <c r="J122" i="5"/>
  <c r="J33" i="2" l="1"/>
  <c r="P124" i="2"/>
  <c r="T129" i="2"/>
  <c r="BK130" i="3"/>
  <c r="J130" i="3"/>
  <c r="J99" i="3"/>
  <c r="P125" i="4"/>
  <c r="P122" i="4"/>
  <c r="P121" i="4" s="1"/>
  <c r="AU97" i="1" s="1"/>
  <c r="BK128" i="4"/>
  <c r="J128" i="4"/>
  <c r="J100" i="4"/>
  <c r="R128" i="4"/>
  <c r="R122" i="4" s="1"/>
  <c r="R121" i="4" s="1"/>
  <c r="P134" i="2"/>
  <c r="R124" i="3"/>
  <c r="R130" i="3"/>
  <c r="T124" i="2"/>
  <c r="R134" i="2"/>
  <c r="BK124" i="3"/>
  <c r="J124" i="3"/>
  <c r="J98" i="3"/>
  <c r="T135" i="3"/>
  <c r="BK125" i="4"/>
  <c r="J125" i="4" s="1"/>
  <c r="J99" i="4" s="1"/>
  <c r="R125" i="4"/>
  <c r="T125" i="4"/>
  <c r="T122" i="4"/>
  <c r="T121" i="4"/>
  <c r="P128" i="4"/>
  <c r="T128" i="4"/>
  <c r="BK129" i="2"/>
  <c r="J129" i="2"/>
  <c r="J99" i="2" s="1"/>
  <c r="P124" i="3"/>
  <c r="P130" i="3"/>
  <c r="P129" i="2"/>
  <c r="R135" i="3"/>
  <c r="R121" i="5"/>
  <c r="R120" i="5" s="1"/>
  <c r="R119" i="5" s="1"/>
  <c r="BK124" i="2"/>
  <c r="J124" i="2"/>
  <c r="J98" i="2"/>
  <c r="BK134" i="2"/>
  <c r="J134" i="2" s="1"/>
  <c r="J101" i="2" s="1"/>
  <c r="BK135" i="3"/>
  <c r="J135" i="3"/>
  <c r="J101" i="3"/>
  <c r="BK121" i="5"/>
  <c r="R124" i="2"/>
  <c r="T134" i="2"/>
  <c r="T124" i="3"/>
  <c r="T130" i="3"/>
  <c r="P121" i="5"/>
  <c r="P120" i="5"/>
  <c r="P119" i="5" s="1"/>
  <c r="AU98" i="1" s="1"/>
  <c r="R129" i="2"/>
  <c r="P135" i="3"/>
  <c r="T121" i="5"/>
  <c r="T120" i="5" s="1"/>
  <c r="T119" i="5" s="1"/>
  <c r="BK133" i="3"/>
  <c r="J133" i="3" s="1"/>
  <c r="J100" i="3" s="1"/>
  <c r="BK136" i="4"/>
  <c r="J136" i="4"/>
  <c r="J101" i="4" s="1"/>
  <c r="BK132" i="2"/>
  <c r="J132" i="2"/>
  <c r="J100" i="2"/>
  <c r="BK146" i="3"/>
  <c r="J146" i="3"/>
  <c r="J102" i="3"/>
  <c r="BK123" i="4"/>
  <c r="J123" i="4" s="1"/>
  <c r="J98" i="4" s="1"/>
  <c r="BK141" i="2"/>
  <c r="J141" i="2"/>
  <c r="J102" i="2" s="1"/>
  <c r="BK126" i="5"/>
  <c r="J126" i="5"/>
  <c r="J99" i="5"/>
  <c r="J92" i="5"/>
  <c r="F92" i="5"/>
  <c r="BF122" i="5"/>
  <c r="BF124" i="5"/>
  <c r="BF125" i="5"/>
  <c r="J89" i="5"/>
  <c r="E109" i="5"/>
  <c r="F91" i="5"/>
  <c r="J91" i="5"/>
  <c r="BF123" i="5"/>
  <c r="BF127" i="5"/>
  <c r="F117" i="4"/>
  <c r="BK123" i="3"/>
  <c r="J123" i="3"/>
  <c r="J97" i="3"/>
  <c r="J115" i="4"/>
  <c r="BF134" i="4"/>
  <c r="E85" i="4"/>
  <c r="F92" i="4"/>
  <c r="J118" i="4"/>
  <c r="BF133" i="4"/>
  <c r="BF137" i="4"/>
  <c r="J117" i="4"/>
  <c r="BF124" i="4"/>
  <c r="BF126" i="4"/>
  <c r="BF131" i="4"/>
  <c r="BF130" i="4"/>
  <c r="BF135" i="4"/>
  <c r="BF127" i="4"/>
  <c r="BF129" i="4"/>
  <c r="BF132" i="4"/>
  <c r="F91" i="3"/>
  <c r="J116" i="3"/>
  <c r="BF125" i="3"/>
  <c r="J92" i="3"/>
  <c r="BF134" i="3"/>
  <c r="BF145" i="3"/>
  <c r="E85" i="3"/>
  <c r="BF138" i="3"/>
  <c r="F119" i="3"/>
  <c r="BF136" i="3"/>
  <c r="BF137" i="3"/>
  <c r="BF139" i="3"/>
  <c r="J91" i="3"/>
  <c r="BF128" i="3"/>
  <c r="BF129" i="3"/>
  <c r="BF132" i="3"/>
  <c r="BF141" i="3"/>
  <c r="BF144" i="3"/>
  <c r="BF131" i="3"/>
  <c r="BF140" i="3"/>
  <c r="BF142" i="3"/>
  <c r="BF126" i="3"/>
  <c r="BF127" i="3"/>
  <c r="BF143" i="3"/>
  <c r="BF147" i="3"/>
  <c r="E85" i="2"/>
  <c r="J89" i="2"/>
  <c r="F91" i="2"/>
  <c r="J91" i="2"/>
  <c r="F92" i="2"/>
  <c r="J92" i="2"/>
  <c r="BF125" i="2"/>
  <c r="BF126" i="2"/>
  <c r="BF127" i="2"/>
  <c r="BF128" i="2"/>
  <c r="BF130" i="2"/>
  <c r="BF131" i="2"/>
  <c r="BF133" i="2"/>
  <c r="BF135" i="2"/>
  <c r="BF136" i="2"/>
  <c r="BF137" i="2"/>
  <c r="BF138" i="2"/>
  <c r="BF139" i="2"/>
  <c r="BF140" i="2"/>
  <c r="BF142" i="2"/>
  <c r="BB95" i="1"/>
  <c r="AV95" i="1"/>
  <c r="BC95" i="1"/>
  <c r="AZ95" i="1"/>
  <c r="BD95" i="1"/>
  <c r="F36" i="3"/>
  <c r="BC96" i="1"/>
  <c r="F37" i="5"/>
  <c r="BD98" i="1"/>
  <c r="F33" i="4"/>
  <c r="AZ97" i="1" s="1"/>
  <c r="F36" i="4"/>
  <c r="BC97" i="1" s="1"/>
  <c r="F33" i="3"/>
  <c r="AZ96" i="1"/>
  <c r="F36" i="5"/>
  <c r="BC98" i="1"/>
  <c r="F37" i="4"/>
  <c r="BD97" i="1" s="1"/>
  <c r="J33" i="5"/>
  <c r="AV98" i="1" s="1"/>
  <c r="F35" i="3"/>
  <c r="BB96" i="1"/>
  <c r="J33" i="3"/>
  <c r="AV96" i="1"/>
  <c r="F35" i="5"/>
  <c r="BB98" i="1" s="1"/>
  <c r="F37" i="3"/>
  <c r="BD96" i="1" s="1"/>
  <c r="F33" i="5"/>
  <c r="AZ98" i="1"/>
  <c r="J33" i="4"/>
  <c r="AV97" i="1"/>
  <c r="F35" i="4"/>
  <c r="BB97" i="1" s="1"/>
  <c r="BK123" i="2" l="1"/>
  <c r="J123" i="2" s="1"/>
  <c r="J97" i="2" s="1"/>
  <c r="BK120" i="5"/>
  <c r="J120" i="5"/>
  <c r="J97" i="5"/>
  <c r="R123" i="2"/>
  <c r="R122" i="2" s="1"/>
  <c r="P123" i="3"/>
  <c r="P122" i="3"/>
  <c r="AU96" i="1" s="1"/>
  <c r="T123" i="3"/>
  <c r="T122" i="3"/>
  <c r="T123" i="2"/>
  <c r="T122" i="2"/>
  <c r="R123" i="3"/>
  <c r="R122" i="3" s="1"/>
  <c r="P123" i="2"/>
  <c r="P122" i="2" s="1"/>
  <c r="AU95" i="1" s="1"/>
  <c r="J121" i="5"/>
  <c r="J98" i="5"/>
  <c r="BK122" i="4"/>
  <c r="J122" i="4" s="1"/>
  <c r="J97" i="4" s="1"/>
  <c r="BK122" i="3"/>
  <c r="J122" i="3" s="1"/>
  <c r="J96" i="3" s="1"/>
  <c r="BK122" i="2"/>
  <c r="J122" i="2"/>
  <c r="J34" i="4"/>
  <c r="AW97" i="1" s="1"/>
  <c r="AT97" i="1" s="1"/>
  <c r="BB94" i="1"/>
  <c r="W31" i="1" s="1"/>
  <c r="F34" i="2"/>
  <c r="BA95" i="1" s="1"/>
  <c r="J34" i="5"/>
  <c r="AW98" i="1"/>
  <c r="AT98" i="1"/>
  <c r="J34" i="3"/>
  <c r="AW96" i="1"/>
  <c r="AT96" i="1" s="1"/>
  <c r="F34" i="3"/>
  <c r="BA96" i="1" s="1"/>
  <c r="BD94" i="1"/>
  <c r="W33" i="1"/>
  <c r="J34" i="2"/>
  <c r="AW95" i="1" s="1"/>
  <c r="AT95" i="1" s="1"/>
  <c r="BC94" i="1"/>
  <c r="W32" i="1"/>
  <c r="F34" i="4"/>
  <c r="BA97" i="1"/>
  <c r="AZ94" i="1"/>
  <c r="W29" i="1"/>
  <c r="F34" i="5"/>
  <c r="BA98" i="1"/>
  <c r="J30" i="2"/>
  <c r="AG95" i="1"/>
  <c r="BK121" i="4" l="1"/>
  <c r="J121" i="4"/>
  <c r="J30" i="4" s="1"/>
  <c r="AG97" i="1" s="1"/>
  <c r="BK119" i="5"/>
  <c r="J119" i="5"/>
  <c r="J30" i="5" s="1"/>
  <c r="AG98" i="1" s="1"/>
  <c r="AN95" i="1"/>
  <c r="J96" i="2"/>
  <c r="J39" i="2"/>
  <c r="AU94" i="1"/>
  <c r="J30" i="3"/>
  <c r="AG96" i="1" s="1"/>
  <c r="AN96" i="1" s="1"/>
  <c r="AY94" i="1"/>
  <c r="BA94" i="1"/>
  <c r="W30" i="1"/>
  <c r="AX94" i="1"/>
  <c r="AV94" i="1"/>
  <c r="AK29" i="1"/>
  <c r="J39" i="4" l="1"/>
  <c r="J39" i="5"/>
  <c r="J96" i="5"/>
  <c r="J96" i="4"/>
  <c r="J39" i="3"/>
  <c r="AN97" i="1"/>
  <c r="AN98" i="1"/>
  <c r="AG94" i="1"/>
  <c r="AK26" i="1" s="1"/>
  <c r="AK35" i="1" s="1"/>
  <c r="AW94" i="1"/>
  <c r="AK30" i="1" s="1"/>
  <c r="AT94" i="1" l="1"/>
  <c r="AN94" i="1"/>
</calcChain>
</file>

<file path=xl/sharedStrings.xml><?xml version="1.0" encoding="utf-8"?>
<sst xmlns="http://schemas.openxmlformats.org/spreadsheetml/2006/main" count="1404" uniqueCount="252">
  <si>
    <t>Export Komplet</t>
  </si>
  <si>
    <t/>
  </si>
  <si>
    <t>2.0</t>
  </si>
  <si>
    <t>False</t>
  </si>
  <si>
    <t>{b7b6c965-6d1b-4193-a23c-4a571e6971a3}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</si>
  <si>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</si>
  <si>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</si>
  <si>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</si>
  <si>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</si>
  <si>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</si>
  <si>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</si>
  <si>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</si>
  <si>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</si>
  <si>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</si>
  <si>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</si>
  <si>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Osadenie prístreškov v areáloch základných škôl v Humennom</t>
  </si>
  <si>
    <t>JKSO:</t>
  </si>
  <si>
    <t>KS:</t>
  </si>
  <si>
    <t>Miesto:</t>
  </si>
  <si>
    <t xml:space="preserve"> </t>
  </si>
  <si>
    <t>Dátum: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</si>
  <si>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</si>
  <si>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</si>
  <si>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</si>
  <si>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</si>
  <si>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</si>
  <si>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</si>
  <si>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</si>
  <si>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</si>
  <si>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</si>
  <si>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</si>
  <si>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</si>
  <si>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</si>
  <si>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</si>
  <si>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</si>
  <si>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</si>
  <si>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</si>
  <si>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</si>
  <si>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</si>
  <si>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</si>
  <si>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</si>
  <si>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</si>
  <si>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</si>
  <si>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</si>
  <si>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</si>
  <si>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</si>
  <si>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</si>
  <si>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</si>
  <si>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</si>
  <si>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</si>
  <si>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</si>
  <si>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</si>
  <si>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</si>
  <si>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</si>
  <si>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</si>
  <si>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</si>
  <si>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</si>
  <si>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</si>
  <si>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</si>
  <si>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</si>
  <si>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</si>
  <si>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</si>
  <si>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</si>
  <si>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</si>
  <si>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</si>
  <si>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</si>
  <si>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</si>
  <si>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</si>
  <si>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</si>
  <si>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</si>
  <si>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</si>
  <si>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</si>
  <si>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</si>
  <si>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</si>
  <si>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</si>
  <si>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</si>
  <si>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Osadenie prístrešku pre bicykle v areáli ZŠ  Ulica dargovských hrdinov.</t>
  </si>
  <si>
    <t>STA</t>
  </si>
  <si>
    <t>{9feb0810-0b82-4caf-835e-15d7b22226ff}</t>
  </si>
  <si>
    <t>2</t>
  </si>
  <si>
    <t>Osadenie prístreškov pre bicykle v areáli ZŠ Hrnčiarska</t>
  </si>
  <si>
    <t>{21b3577a-0516-4e03-9d97-147c64a9372a}</t>
  </si>
  <si>
    <t>3</t>
  </si>
  <si>
    <t>Osadenie prístreškov pre bicykle v areáli ZŠ Kudlovská</t>
  </si>
  <si>
    <t>{e6c74423-856d-487a-8815-e01a245755fd}</t>
  </si>
  <si>
    <t>4</t>
  </si>
  <si>
    <t>Osadenie prístrešku pre bicykle v areáli ZŠ Laborecká</t>
  </si>
  <si>
    <t>{7c78e963-3689-4ff9-8f55-1f4bef63e7c5}</t>
  </si>
  <si>
    <t>KRYCÍ LIST ROZPOČTU</t>
  </si>
  <si>
    <t>Objekt:</t>
  </si>
  <si>
    <t>1 - Osadenie prístrešku pre bicykle v areáli ZŠ  Ulica dargovských hrdinov.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</si>
  <si>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</si>
  <si>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</si>
  <si>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</si>
  <si>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</si>
  <si>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</si>
  <si>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</si>
  <si>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</si>
  <si>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</si>
  <si>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</si>
  <si>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</si>
  <si>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</si>
  <si>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</si>
  <si>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</si>
  <si>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</si>
  <si>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</si>
  <si>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</si>
  <si>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</si>
  <si>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</si>
  <si>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</si>
  <si>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</si>
  <si>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</si>
  <si>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</si>
  <si>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</si>
  <si>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</si>
  <si>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</si>
  <si>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</si>
  <si>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</si>
  <si>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</si>
  <si>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122201101.S</t>
  </si>
  <si>
    <t>Odkopávka a prekopávka nezapažená v hornine 3, do 100 m3</t>
  </si>
  <si>
    <t>m3</t>
  </si>
  <si>
    <t>1024626750</t>
  </si>
  <si>
    <t>122201109.S</t>
  </si>
  <si>
    <t>Odkopávky a prekopávky nezapažené. Príplatok k cenám za lepivosť horniny 3</t>
  </si>
  <si>
    <t>727943755</t>
  </si>
  <si>
    <t>162201102.S</t>
  </si>
  <si>
    <t>Vodorovné premiestnenie výkopku z horniny 1-4 nad 20-50m</t>
  </si>
  <si>
    <t>1452900840</t>
  </si>
  <si>
    <t>181301102.S</t>
  </si>
  <si>
    <t>Rozprestretie ornice v rovine, plocha do 500 m2, hr.do 150 mm</t>
  </si>
  <si>
    <t>m2</t>
  </si>
  <si>
    <t>-2143027999</t>
  </si>
  <si>
    <t>Zakladanie</t>
  </si>
  <si>
    <t>5</t>
  </si>
  <si>
    <t>273321312.S</t>
  </si>
  <si>
    <t>Betón základových dosiek, železový (bez výstuže), tr. C 20/25</t>
  </si>
  <si>
    <t>-359983709</t>
  </si>
  <si>
    <t>6</t>
  </si>
  <si>
    <t>273362442.S</t>
  </si>
  <si>
    <t>Výstuž základových dosiek zo zvár. sietí KARI, priemer drôtu 8/8 mm, veľkosť oka 150x150 mm</t>
  </si>
  <si>
    <t>-1525506089</t>
  </si>
  <si>
    <t>Komunikácie</t>
  </si>
  <si>
    <t>7</t>
  </si>
  <si>
    <t>564752111.S</t>
  </si>
  <si>
    <t>Podklad alebo kryt z kameniva hrubého drveného veľ. 32-63 mm (vibr.štrk) po zhut.hr. 150 mm</t>
  </si>
  <si>
    <t>-1027214693</t>
  </si>
  <si>
    <t>9</t>
  </si>
  <si>
    <t>Ostatné konštrukcie a práce-búranie</t>
  </si>
  <si>
    <t>8</t>
  </si>
  <si>
    <t>916561111.S</t>
  </si>
  <si>
    <t>Osadenie záhonového alebo parkového obrubníka betón., do lôžka z bet. pros. tr. C 12/15 s bočnou oporou</t>
  </si>
  <si>
    <t>m</t>
  </si>
  <si>
    <t>-1834494159</t>
  </si>
  <si>
    <t>M</t>
  </si>
  <si>
    <t>592170001800.S</t>
  </si>
  <si>
    <t>Obrubník parkový, lxšxv 1000x50x200 mm, prírodný</t>
  </si>
  <si>
    <t>ks</t>
  </si>
  <si>
    <t>1445188490</t>
  </si>
  <si>
    <t>10</t>
  </si>
  <si>
    <t>936174312.S</t>
  </si>
  <si>
    <t>Osadenie stojana na bicykle kotevnými skrutkami bez zabetónovania nôh na pevný podklad</t>
  </si>
  <si>
    <t>657718901</t>
  </si>
  <si>
    <t>11</t>
  </si>
  <si>
    <t>553560009100.S</t>
  </si>
  <si>
    <t>Stojan na bicykel tvaru U výška 750mm, oceľový  zinkovaná rúrka, na ukotvenie skrutkami</t>
  </si>
  <si>
    <t>1072703379</t>
  </si>
  <si>
    <t>12</t>
  </si>
  <si>
    <t>936941412.S</t>
  </si>
  <si>
    <t xml:space="preserve">Montáž prístrešku pre bicykle </t>
  </si>
  <si>
    <t>16</t>
  </si>
  <si>
    <t>1293226753</t>
  </si>
  <si>
    <t>13</t>
  </si>
  <si>
    <t>553580pc</t>
  </si>
  <si>
    <t xml:space="preserve">Prístrešok pre bicykle pre 15 bicyklov s krytinou a stenami z komôrkového polykarbonátu,kotvenie skrutkami, TYP 09 dodávateľ Ecoprogress s.r.o, pozinkovaná konštrukcia, alebo ekvivalent  s rovnakými vlastnosťami a parametrami </t>
  </si>
  <si>
    <t>32</t>
  </si>
  <si>
    <t>1137953095</t>
  </si>
  <si>
    <t>99</t>
  </si>
  <si>
    <t>Presun hmôt HSV</t>
  </si>
  <si>
    <t>14</t>
  </si>
  <si>
    <t>998223011.S</t>
  </si>
  <si>
    <t>Presun hmôt pre pozemné komunikácie s krytom dláždeným (822 2.3, 822 5.3) akejkoľvek dĺžky objektu</t>
  </si>
  <si>
    <t>t</t>
  </si>
  <si>
    <t>1879901874</t>
  </si>
  <si>
    <t>2 - Osadenie prístreškov pre bicykle v areáli ZŠ Hrnčiarska</t>
  </si>
  <si>
    <t>113202111.S</t>
  </si>
  <si>
    <t>Vytrhanie obrúb kamenných, s vybúraním lôžka, z krajníkov alebo obrubníkov stojatých,  -0,14500t</t>
  </si>
  <si>
    <t>466604068</t>
  </si>
  <si>
    <t>-60758911</t>
  </si>
  <si>
    <t>-33387862</t>
  </si>
  <si>
    <t>-663899989</t>
  </si>
  <si>
    <t>-400347243</t>
  </si>
  <si>
    <t>-1850467636</t>
  </si>
  <si>
    <t>1182771637</t>
  </si>
  <si>
    <t>1524773779</t>
  </si>
  <si>
    <t>1968692749</t>
  </si>
  <si>
    <t>1238047259</t>
  </si>
  <si>
    <t>917831512.S</t>
  </si>
  <si>
    <t>Osadenie palisád hranatých betónových do betónu dĺžky 60 cm - do radu</t>
  </si>
  <si>
    <t>140679692</t>
  </si>
  <si>
    <t>592170005400.S</t>
  </si>
  <si>
    <t>Palisáda betónová, rozmer 120x165x600 mm, prírodná</t>
  </si>
  <si>
    <t>-1816137179</t>
  </si>
  <si>
    <t>917831513.S</t>
  </si>
  <si>
    <t>Osadenie palisád hranatých betónových do betónu dĺžky 80 cm - do radu</t>
  </si>
  <si>
    <t>2049576036</t>
  </si>
  <si>
    <t>592170005500.S</t>
  </si>
  <si>
    <t>Palisáda betónová, rozmer 120x165x800 mm, prírodná</t>
  </si>
  <si>
    <t>80786408</t>
  </si>
  <si>
    <t>15</t>
  </si>
  <si>
    <t>155595808</t>
  </si>
  <si>
    <t>524229517</t>
  </si>
  <si>
    <t>17</t>
  </si>
  <si>
    <t>-1471209457</t>
  </si>
  <si>
    <t>18</t>
  </si>
  <si>
    <t xml:space="preserve">Prístrešok pre bicykle pre 10 bicyklov s krytinou a stenami z komôrkového polykarbonátu,kotvenie skrutkami, TYP 09 dodávateľ Ecoprogress s.r.o, pozinkovaná konštrukcia, alebo ekvivalent  s rovnakými vlastnosťami a parametrami </t>
  </si>
  <si>
    <t>154359663</t>
  </si>
  <si>
    <t>19</t>
  </si>
  <si>
    <t>6193583</t>
  </si>
  <si>
    <t>3 - Osadenie prístreškov pre bicykle v areáli ZŠ Kudlovská</t>
  </si>
  <si>
    <t>113107141.S1</t>
  </si>
  <si>
    <t>Odstránenie krytu v ploche do 200 m2 asfaltového, hr. vrstvy do 50 mm,  -0,09800t</t>
  </si>
  <si>
    <t>282001358</t>
  </si>
  <si>
    <t>573211111.S</t>
  </si>
  <si>
    <t>Postrek asfaltový spojovací bez posypu kamenivom z asfaltu cestného v množstve 0,70 kg/m2</t>
  </si>
  <si>
    <t>1580368738</t>
  </si>
  <si>
    <t>577144231.S</t>
  </si>
  <si>
    <t>Asfaltový betón vrstva obrusná AC 11 O v pruhu š. do 3 m z nemodifik. asfaltu tr. II, po zhutnení hr. 50 mm</t>
  </si>
  <si>
    <t>280302347</t>
  </si>
  <si>
    <t>919735111.S</t>
  </si>
  <si>
    <t>Rezanie existujúceho asfaltového krytu alebo podkladu hĺbky do 50 mm</t>
  </si>
  <si>
    <t>-316646133</t>
  </si>
  <si>
    <t>341117416</t>
  </si>
  <si>
    <t>-428497640</t>
  </si>
  <si>
    <t>Montáž prístrešku pre bicykle  s úpravou a vyrovnaním  podkladu</t>
  </si>
  <si>
    <t>-743371174</t>
  </si>
  <si>
    <t>1702751569</t>
  </si>
  <si>
    <t>979084216.S</t>
  </si>
  <si>
    <t>Vodorovná doprava vybúraných hmôt po suchu bez naloženia, ale so zložením na vzdialenosť do 5 km</t>
  </si>
  <si>
    <t>339708506</t>
  </si>
  <si>
    <t>979089212.S</t>
  </si>
  <si>
    <t>Poplatok za skladovanie - bitúmenové zmesi, uholný decht, dechtové výrobky (17 03 ), ostatné</t>
  </si>
  <si>
    <t>732529542</t>
  </si>
  <si>
    <t>998225111.S</t>
  </si>
  <si>
    <t>Presun hmôt pre pozemnú komunikáciu a letisko s krytom asfaltovým akejkoľvek dĺžky objektu</t>
  </si>
  <si>
    <t>686831231</t>
  </si>
  <si>
    <t>4 - Osadenie prístrešku pre bicykle v areáli ZŠ Laborecká</t>
  </si>
  <si>
    <t>-913214550</t>
  </si>
  <si>
    <t>1235120851</t>
  </si>
  <si>
    <t>1452273180</t>
  </si>
  <si>
    <t>-1455126082</t>
  </si>
  <si>
    <t>-999353577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</si>
</sst>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4" fontId="33" fillId="3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 wrapText="1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17" fillId="0" borderId="0" xfId="0" applyNumberFormat="1" applyFont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0"/>
  <sheetViews>
    <sheetView showGridLines="0" tabSelected="1" workbookViewId="0">
      <selection activeCell="T22" sqref="T22"/>
    </sheetView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19" t="s">
        <v>5</v>
      </c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200">
        <v>2023</v>
      </c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R5" s="17"/>
      <c r="BE5" s="197" t="s">
        <v>13</v>
      </c>
      <c r="BS5" s="14" t="s">
        <v>6</v>
      </c>
    </row>
    <row r="6" spans="1:74" s="1" customFormat="1" ht="36.950000000000003" customHeight="1">
      <c r="B6" s="17"/>
      <c r="D6" s="23" t="s">
        <v>14</v>
      </c>
      <c r="K6" s="202" t="s">
        <v>15</v>
      </c>
      <c r="L6" s="201"/>
      <c r="M6" s="201"/>
      <c r="N6" s="201"/>
      <c r="O6" s="201"/>
      <c r="P6" s="201"/>
      <c r="Q6" s="201"/>
      <c r="R6" s="201"/>
      <c r="S6" s="201"/>
      <c r="T6" s="201"/>
      <c r="U6" s="201"/>
      <c r="V6" s="201"/>
      <c r="W6" s="201"/>
      <c r="X6" s="201"/>
      <c r="Y6" s="201"/>
      <c r="Z6" s="201"/>
      <c r="AA6" s="201"/>
      <c r="AB6" s="201"/>
      <c r="AC6" s="201"/>
      <c r="AD6" s="201"/>
      <c r="AE6" s="201"/>
      <c r="AF6" s="201"/>
      <c r="AG6" s="201"/>
      <c r="AH6" s="201"/>
      <c r="AI6" s="201"/>
      <c r="AJ6" s="201"/>
      <c r="AR6" s="17"/>
      <c r="BE6" s="198"/>
      <c r="BS6" s="14" t="s">
        <v>6</v>
      </c>
    </row>
    <row r="7" spans="1:74" s="1" customFormat="1" ht="12" customHeight="1">
      <c r="B7" s="17"/>
      <c r="D7" s="24" t="s">
        <v>16</v>
      </c>
      <c r="K7" s="22" t="s">
        <v>1</v>
      </c>
      <c r="AK7" s="24" t="s">
        <v>17</v>
      </c>
      <c r="AN7" s="22" t="s">
        <v>1</v>
      </c>
      <c r="AR7" s="17"/>
      <c r="BE7" s="198"/>
      <c r="BS7" s="14" t="s">
        <v>6</v>
      </c>
    </row>
    <row r="8" spans="1:74" s="1" customFormat="1" ht="12" customHeight="1">
      <c r="B8" s="17"/>
      <c r="D8" s="24" t="s">
        <v>18</v>
      </c>
      <c r="K8" s="22" t="s">
        <v>19</v>
      </c>
      <c r="AK8" s="24" t="s">
        <v>20</v>
      </c>
      <c r="AN8" s="25"/>
      <c r="AR8" s="17"/>
      <c r="BE8" s="198"/>
      <c r="BS8" s="14" t="s">
        <v>6</v>
      </c>
    </row>
    <row r="9" spans="1:74" s="1" customFormat="1" ht="14.45" customHeight="1">
      <c r="B9" s="17"/>
      <c r="AR9" s="17"/>
      <c r="BE9" s="198"/>
      <c r="BS9" s="14" t="s">
        <v>6</v>
      </c>
    </row>
    <row r="10" spans="1:74" s="1" customFormat="1" ht="12" customHeight="1">
      <c r="B10" s="17"/>
      <c r="D10" s="24" t="s">
        <v>21</v>
      </c>
      <c r="AK10" s="24" t="s">
        <v>22</v>
      </c>
      <c r="AN10" s="22" t="s">
        <v>1</v>
      </c>
      <c r="AR10" s="17"/>
      <c r="BE10" s="198"/>
      <c r="BS10" s="14" t="s">
        <v>6</v>
      </c>
    </row>
    <row r="11" spans="1:74" s="1" customFormat="1" ht="18.399999999999999" customHeight="1">
      <c r="B11" s="17"/>
      <c r="E11" s="22" t="s">
        <v>19</v>
      </c>
      <c r="AK11" s="24" t="s">
        <v>23</v>
      </c>
      <c r="AN11" s="22" t="s">
        <v>1</v>
      </c>
      <c r="AR11" s="17"/>
      <c r="BE11" s="198"/>
      <c r="BS11" s="14" t="s">
        <v>6</v>
      </c>
    </row>
    <row r="12" spans="1:74" s="1" customFormat="1" ht="6.95" customHeight="1">
      <c r="B12" s="17"/>
      <c r="AR12" s="17"/>
      <c r="BE12" s="198"/>
      <c r="BS12" s="14" t="s">
        <v>6</v>
      </c>
    </row>
    <row r="13" spans="1:74" s="1" customFormat="1" ht="12" customHeight="1">
      <c r="B13" s="17"/>
      <c r="D13" s="24" t="s">
        <v>24</v>
      </c>
      <c r="AK13" s="24" t="s">
        <v>22</v>
      </c>
      <c r="AN13" s="26" t="s">
        <v>25</v>
      </c>
      <c r="AR13" s="17"/>
      <c r="BE13" s="198"/>
      <c r="BS13" s="14" t="s">
        <v>6</v>
      </c>
    </row>
    <row r="14" spans="1:74" ht="12.75">
      <c r="B14" s="17"/>
      <c r="E14" s="203" t="s">
        <v>25</v>
      </c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204"/>
      <c r="AG14" s="204"/>
      <c r="AH14" s="204"/>
      <c r="AI14" s="204"/>
      <c r="AJ14" s="204"/>
      <c r="AK14" s="24" t="s">
        <v>23</v>
      </c>
      <c r="AN14" s="26" t="s">
        <v>25</v>
      </c>
      <c r="AR14" s="17"/>
      <c r="BE14" s="198"/>
      <c r="BS14" s="14" t="s">
        <v>6</v>
      </c>
    </row>
    <row r="15" spans="1:74" s="1" customFormat="1" ht="6.95" customHeight="1">
      <c r="B15" s="17"/>
      <c r="AR15" s="17"/>
      <c r="BE15" s="198"/>
      <c r="BS15" s="14" t="s">
        <v>3</v>
      </c>
    </row>
    <row r="16" spans="1:74" s="1" customFormat="1" ht="12" customHeight="1">
      <c r="B16" s="17"/>
      <c r="D16" s="24" t="s">
        <v>26</v>
      </c>
      <c r="AK16" s="24" t="s">
        <v>22</v>
      </c>
      <c r="AN16" s="22" t="s">
        <v>1</v>
      </c>
      <c r="AR16" s="17"/>
      <c r="BE16" s="198"/>
      <c r="BS16" s="14" t="s">
        <v>3</v>
      </c>
    </row>
    <row r="17" spans="1:71" s="1" customFormat="1" ht="18.399999999999999" customHeight="1">
      <c r="B17" s="17"/>
      <c r="E17" s="22" t="s">
        <v>19</v>
      </c>
      <c r="AK17" s="24" t="s">
        <v>23</v>
      </c>
      <c r="AN17" s="22" t="s">
        <v>1</v>
      </c>
      <c r="AR17" s="17"/>
      <c r="BE17" s="198"/>
      <c r="BS17" s="14" t="s">
        <v>27</v>
      </c>
    </row>
    <row r="18" spans="1:71" s="1" customFormat="1" ht="6.95" customHeight="1">
      <c r="B18" s="17"/>
      <c r="AR18" s="17"/>
      <c r="BE18" s="198"/>
      <c r="BS18" s="14" t="s">
        <v>6</v>
      </c>
    </row>
    <row r="19" spans="1:71" s="1" customFormat="1" ht="12" customHeight="1">
      <c r="B19" s="17"/>
      <c r="D19" s="24" t="s">
        <v>28</v>
      </c>
      <c r="AK19" s="24" t="s">
        <v>22</v>
      </c>
      <c r="AN19" s="22" t="s">
        <v>1</v>
      </c>
      <c r="AR19" s="17"/>
      <c r="BE19" s="198"/>
      <c r="BS19" s="14" t="s">
        <v>6</v>
      </c>
    </row>
    <row r="20" spans="1:71" s="1" customFormat="1" ht="18.399999999999999" customHeight="1">
      <c r="B20" s="17"/>
      <c r="E20" s="22" t="s">
        <v>19</v>
      </c>
      <c r="AK20" s="24" t="s">
        <v>23</v>
      </c>
      <c r="AN20" s="22" t="s">
        <v>1</v>
      </c>
      <c r="AR20" s="17"/>
      <c r="BE20" s="198"/>
      <c r="BS20" s="14" t="s">
        <v>27</v>
      </c>
    </row>
    <row r="21" spans="1:71" s="1" customFormat="1" ht="6.95" customHeight="1">
      <c r="B21" s="17"/>
      <c r="AR21" s="17"/>
      <c r="BE21" s="198"/>
    </row>
    <row r="22" spans="1:71" s="1" customFormat="1" ht="12" customHeight="1">
      <c r="B22" s="17"/>
      <c r="D22" s="24" t="s">
        <v>29</v>
      </c>
      <c r="AR22" s="17"/>
      <c r="BE22" s="198"/>
    </row>
    <row r="23" spans="1:71" s="1" customFormat="1" ht="16.5" customHeight="1">
      <c r="B23" s="17"/>
      <c r="E23" s="205" t="s">
        <v>1</v>
      </c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R23" s="17"/>
      <c r="BE23" s="198"/>
    </row>
    <row r="24" spans="1:71" s="1" customFormat="1" ht="6.95" customHeight="1">
      <c r="B24" s="17"/>
      <c r="AR24" s="17"/>
      <c r="BE24" s="198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98"/>
    </row>
    <row r="26" spans="1:71" s="2" customFormat="1" ht="25.9" customHeight="1">
      <c r="A26" s="29"/>
      <c r="B26" s="30"/>
      <c r="C26" s="29"/>
      <c r="D26" s="31" t="s">
        <v>30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06">
        <f>ROUND(AG94,2)</f>
        <v>0</v>
      </c>
      <c r="AL26" s="207"/>
      <c r="AM26" s="207"/>
      <c r="AN26" s="207"/>
      <c r="AO26" s="207"/>
      <c r="AP26" s="29"/>
      <c r="AQ26" s="29"/>
      <c r="AR26" s="30"/>
      <c r="BE26" s="198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98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08" t="s">
        <v>31</v>
      </c>
      <c r="M28" s="208"/>
      <c r="N28" s="208"/>
      <c r="O28" s="208"/>
      <c r="P28" s="208"/>
      <c r="Q28" s="29"/>
      <c r="R28" s="29"/>
      <c r="S28" s="29"/>
      <c r="T28" s="29"/>
      <c r="U28" s="29"/>
      <c r="V28" s="29"/>
      <c r="W28" s="208" t="s">
        <v>32</v>
      </c>
      <c r="X28" s="208"/>
      <c r="Y28" s="208"/>
      <c r="Z28" s="208"/>
      <c r="AA28" s="208"/>
      <c r="AB28" s="208"/>
      <c r="AC28" s="208"/>
      <c r="AD28" s="208"/>
      <c r="AE28" s="208"/>
      <c r="AF28" s="29"/>
      <c r="AG28" s="29"/>
      <c r="AH28" s="29"/>
      <c r="AI28" s="29"/>
      <c r="AJ28" s="29"/>
      <c r="AK28" s="208" t="s">
        <v>33</v>
      </c>
      <c r="AL28" s="208"/>
      <c r="AM28" s="208"/>
      <c r="AN28" s="208"/>
      <c r="AO28" s="208"/>
      <c r="AP28" s="29"/>
      <c r="AQ28" s="29"/>
      <c r="AR28" s="30"/>
      <c r="BE28" s="198"/>
    </row>
    <row r="29" spans="1:71" s="3" customFormat="1" ht="14.45" customHeight="1">
      <c r="B29" s="34"/>
      <c r="D29" s="24" t="s">
        <v>34</v>
      </c>
      <c r="F29" s="35" t="s">
        <v>35</v>
      </c>
      <c r="L29" s="211">
        <v>0.2</v>
      </c>
      <c r="M29" s="210"/>
      <c r="N29" s="210"/>
      <c r="O29" s="210"/>
      <c r="P29" s="210"/>
      <c r="Q29" s="36"/>
      <c r="R29" s="36"/>
      <c r="S29" s="36"/>
      <c r="T29" s="36"/>
      <c r="U29" s="36"/>
      <c r="V29" s="36"/>
      <c r="W29" s="209">
        <f>ROUND(AZ94, 2)</f>
        <v>0</v>
      </c>
      <c r="X29" s="210"/>
      <c r="Y29" s="210"/>
      <c r="Z29" s="210"/>
      <c r="AA29" s="210"/>
      <c r="AB29" s="210"/>
      <c r="AC29" s="210"/>
      <c r="AD29" s="210"/>
      <c r="AE29" s="210"/>
      <c r="AF29" s="36"/>
      <c r="AG29" s="36"/>
      <c r="AH29" s="36"/>
      <c r="AI29" s="36"/>
      <c r="AJ29" s="36"/>
      <c r="AK29" s="209">
        <f>ROUND(AV94, 2)</f>
        <v>0</v>
      </c>
      <c r="AL29" s="210"/>
      <c r="AM29" s="210"/>
      <c r="AN29" s="210"/>
      <c r="AO29" s="210"/>
      <c r="AP29" s="36"/>
      <c r="AQ29" s="36"/>
      <c r="AR29" s="37"/>
      <c r="AS29" s="36"/>
      <c r="AT29" s="36"/>
      <c r="AU29" s="36"/>
      <c r="AV29" s="36"/>
      <c r="AW29" s="36"/>
      <c r="AX29" s="36"/>
      <c r="AY29" s="36"/>
      <c r="AZ29" s="36"/>
      <c r="BE29" s="199"/>
    </row>
    <row r="30" spans="1:71" s="3" customFormat="1" ht="14.45" customHeight="1">
      <c r="B30" s="34"/>
      <c r="F30" s="35" t="s">
        <v>36</v>
      </c>
      <c r="L30" s="211">
        <v>0.2</v>
      </c>
      <c r="M30" s="210"/>
      <c r="N30" s="210"/>
      <c r="O30" s="210"/>
      <c r="P30" s="210"/>
      <c r="Q30" s="36"/>
      <c r="R30" s="36"/>
      <c r="S30" s="36"/>
      <c r="T30" s="36"/>
      <c r="U30" s="36"/>
      <c r="V30" s="36"/>
      <c r="W30" s="209">
        <f>ROUND(BA94, 2)</f>
        <v>0</v>
      </c>
      <c r="X30" s="210"/>
      <c r="Y30" s="210"/>
      <c r="Z30" s="210"/>
      <c r="AA30" s="210"/>
      <c r="AB30" s="210"/>
      <c r="AC30" s="210"/>
      <c r="AD30" s="210"/>
      <c r="AE30" s="210"/>
      <c r="AF30" s="36"/>
      <c r="AG30" s="36"/>
      <c r="AH30" s="36"/>
      <c r="AI30" s="36"/>
      <c r="AJ30" s="36"/>
      <c r="AK30" s="209">
        <f>ROUND(AW94, 2)</f>
        <v>0</v>
      </c>
      <c r="AL30" s="210"/>
      <c r="AM30" s="210"/>
      <c r="AN30" s="210"/>
      <c r="AO30" s="210"/>
      <c r="AP30" s="36"/>
      <c r="AQ30" s="36"/>
      <c r="AR30" s="37"/>
      <c r="AS30" s="36"/>
      <c r="AT30" s="36"/>
      <c r="AU30" s="36"/>
      <c r="AV30" s="36"/>
      <c r="AW30" s="36"/>
      <c r="AX30" s="36"/>
      <c r="AY30" s="36"/>
      <c r="AZ30" s="36"/>
      <c r="BE30" s="199"/>
    </row>
    <row r="31" spans="1:71" s="3" customFormat="1" ht="14.45" hidden="1" customHeight="1">
      <c r="B31" s="34"/>
      <c r="F31" s="24" t="s">
        <v>37</v>
      </c>
      <c r="L31" s="212">
        <v>0.2</v>
      </c>
      <c r="M31" s="213"/>
      <c r="N31" s="213"/>
      <c r="O31" s="213"/>
      <c r="P31" s="213"/>
      <c r="W31" s="214">
        <f>ROUND(BB94, 2)</f>
        <v>0</v>
      </c>
      <c r="X31" s="213"/>
      <c r="Y31" s="213"/>
      <c r="Z31" s="213"/>
      <c r="AA31" s="213"/>
      <c r="AB31" s="213"/>
      <c r="AC31" s="213"/>
      <c r="AD31" s="213"/>
      <c r="AE31" s="213"/>
      <c r="AK31" s="214">
        <v>0</v>
      </c>
      <c r="AL31" s="213"/>
      <c r="AM31" s="213"/>
      <c r="AN31" s="213"/>
      <c r="AO31" s="213"/>
      <c r="AR31" s="34"/>
      <c r="BE31" s="199"/>
    </row>
    <row r="32" spans="1:71" s="3" customFormat="1" ht="14.45" hidden="1" customHeight="1">
      <c r="B32" s="34"/>
      <c r="F32" s="24" t="s">
        <v>38</v>
      </c>
      <c r="L32" s="212">
        <v>0.2</v>
      </c>
      <c r="M32" s="213"/>
      <c r="N32" s="213"/>
      <c r="O32" s="213"/>
      <c r="P32" s="213"/>
      <c r="W32" s="214">
        <f>ROUND(BC94, 2)</f>
        <v>0</v>
      </c>
      <c r="X32" s="213"/>
      <c r="Y32" s="213"/>
      <c r="Z32" s="213"/>
      <c r="AA32" s="213"/>
      <c r="AB32" s="213"/>
      <c r="AC32" s="213"/>
      <c r="AD32" s="213"/>
      <c r="AE32" s="213"/>
      <c r="AK32" s="214">
        <v>0</v>
      </c>
      <c r="AL32" s="213"/>
      <c r="AM32" s="213"/>
      <c r="AN32" s="213"/>
      <c r="AO32" s="213"/>
      <c r="AR32" s="34"/>
      <c r="BE32" s="199"/>
    </row>
    <row r="33" spans="1:57" s="3" customFormat="1" ht="14.45" hidden="1" customHeight="1">
      <c r="B33" s="34"/>
      <c r="F33" s="35" t="s">
        <v>39</v>
      </c>
      <c r="L33" s="211">
        <v>0</v>
      </c>
      <c r="M33" s="210"/>
      <c r="N33" s="210"/>
      <c r="O33" s="210"/>
      <c r="P33" s="210"/>
      <c r="Q33" s="36"/>
      <c r="R33" s="36"/>
      <c r="S33" s="36"/>
      <c r="T33" s="36"/>
      <c r="U33" s="36"/>
      <c r="V33" s="36"/>
      <c r="W33" s="209">
        <f>ROUND(BD94, 2)</f>
        <v>0</v>
      </c>
      <c r="X33" s="210"/>
      <c r="Y33" s="210"/>
      <c r="Z33" s="210"/>
      <c r="AA33" s="210"/>
      <c r="AB33" s="210"/>
      <c r="AC33" s="210"/>
      <c r="AD33" s="210"/>
      <c r="AE33" s="210"/>
      <c r="AF33" s="36"/>
      <c r="AG33" s="36"/>
      <c r="AH33" s="36"/>
      <c r="AI33" s="36"/>
      <c r="AJ33" s="36"/>
      <c r="AK33" s="209">
        <v>0</v>
      </c>
      <c r="AL33" s="210"/>
      <c r="AM33" s="210"/>
      <c r="AN33" s="210"/>
      <c r="AO33" s="210"/>
      <c r="AP33" s="36"/>
      <c r="AQ33" s="36"/>
      <c r="AR33" s="37"/>
      <c r="AS33" s="36"/>
      <c r="AT33" s="36"/>
      <c r="AU33" s="36"/>
      <c r="AV33" s="36"/>
      <c r="AW33" s="36"/>
      <c r="AX33" s="36"/>
      <c r="AY33" s="36"/>
      <c r="AZ33" s="36"/>
      <c r="BE33" s="199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98"/>
    </row>
    <row r="35" spans="1:57" s="2" customFormat="1" ht="25.9" customHeight="1">
      <c r="A35" s="29"/>
      <c r="B35" s="30"/>
      <c r="C35" s="38"/>
      <c r="D35" s="39" t="s">
        <v>40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41</v>
      </c>
      <c r="U35" s="40"/>
      <c r="V35" s="40"/>
      <c r="W35" s="40"/>
      <c r="X35" s="218" t="s">
        <v>42</v>
      </c>
      <c r="Y35" s="216"/>
      <c r="Z35" s="216"/>
      <c r="AA35" s="216"/>
      <c r="AB35" s="216"/>
      <c r="AC35" s="40"/>
      <c r="AD35" s="40"/>
      <c r="AE35" s="40"/>
      <c r="AF35" s="40"/>
      <c r="AG35" s="40"/>
      <c r="AH35" s="40"/>
      <c r="AI35" s="40"/>
      <c r="AJ35" s="40"/>
      <c r="AK35" s="215">
        <f>SUM(AK26:AK33)</f>
        <v>0</v>
      </c>
      <c r="AL35" s="216"/>
      <c r="AM35" s="216"/>
      <c r="AN35" s="216"/>
      <c r="AO35" s="217"/>
      <c r="AP35" s="38"/>
      <c r="AQ35" s="38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42"/>
      <c r="D49" s="43" t="s">
        <v>43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44</v>
      </c>
      <c r="AI49" s="44"/>
      <c r="AJ49" s="44"/>
      <c r="AK49" s="44"/>
      <c r="AL49" s="44"/>
      <c r="AM49" s="44"/>
      <c r="AN49" s="44"/>
      <c r="AO49" s="44"/>
      <c r="AR49" s="42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5" t="s">
        <v>45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5" t="s">
        <v>46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5" t="s">
        <v>45</v>
      </c>
      <c r="AI60" s="32"/>
      <c r="AJ60" s="32"/>
      <c r="AK60" s="32"/>
      <c r="AL60" s="32"/>
      <c r="AM60" s="45" t="s">
        <v>46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3" t="s">
        <v>47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3" t="s">
        <v>48</v>
      </c>
      <c r="AI64" s="46"/>
      <c r="AJ64" s="46"/>
      <c r="AK64" s="46"/>
      <c r="AL64" s="46"/>
      <c r="AM64" s="46"/>
      <c r="AN64" s="46"/>
      <c r="AO64" s="46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5" t="s">
        <v>45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5" t="s">
        <v>46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5" t="s">
        <v>45</v>
      </c>
      <c r="AI75" s="32"/>
      <c r="AJ75" s="32"/>
      <c r="AK75" s="32"/>
      <c r="AL75" s="32"/>
      <c r="AM75" s="45" t="s">
        <v>46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0"/>
      <c r="BE77" s="29"/>
    </row>
    <row r="81" spans="1:91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0"/>
      <c r="BE81" s="29"/>
    </row>
    <row r="82" spans="1:91" s="2" customFormat="1" ht="24.95" customHeight="1">
      <c r="A82" s="29"/>
      <c r="B82" s="30"/>
      <c r="C82" s="18" t="s">
        <v>49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51"/>
      <c r="C84" s="24" t="s">
        <v>12</v>
      </c>
      <c r="L84" s="4">
        <f>K5</f>
        <v>2023</v>
      </c>
      <c r="AR84" s="51"/>
    </row>
    <row r="85" spans="1:91" s="5" customFormat="1" ht="36.950000000000003" customHeight="1">
      <c r="B85" s="52"/>
      <c r="C85" s="53" t="s">
        <v>14</v>
      </c>
      <c r="L85" s="178" t="str">
        <f>K6</f>
        <v>Osadenie prístreškov v areáloch základných škôl v Humennom</v>
      </c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R85" s="52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18</v>
      </c>
      <c r="D87" s="29"/>
      <c r="E87" s="29"/>
      <c r="F87" s="29"/>
      <c r="G87" s="29"/>
      <c r="H87" s="29"/>
      <c r="I87" s="29"/>
      <c r="J87" s="29"/>
      <c r="K87" s="29"/>
      <c r="L87" s="54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20</v>
      </c>
      <c r="AJ87" s="29"/>
      <c r="AK87" s="29"/>
      <c r="AL87" s="29"/>
      <c r="AM87" s="180" t="str">
        <f>IF(AN8= "","",AN8)</f>
        <v/>
      </c>
      <c r="AN87" s="180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21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26</v>
      </c>
      <c r="AJ89" s="29"/>
      <c r="AK89" s="29"/>
      <c r="AL89" s="29"/>
      <c r="AM89" s="181" t="str">
        <f>IF(E17="","",E17)</f>
        <v xml:space="preserve"> </v>
      </c>
      <c r="AN89" s="182"/>
      <c r="AO89" s="182"/>
      <c r="AP89" s="182"/>
      <c r="AQ89" s="29"/>
      <c r="AR89" s="30"/>
      <c r="AS89" s="183" t="s">
        <v>50</v>
      </c>
      <c r="AT89" s="184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29"/>
    </row>
    <row r="90" spans="1:91" s="2" customFormat="1" ht="15.2" customHeight="1">
      <c r="A90" s="29"/>
      <c r="B90" s="30"/>
      <c r="C90" s="24" t="s">
        <v>24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28</v>
      </c>
      <c r="AJ90" s="29"/>
      <c r="AK90" s="29"/>
      <c r="AL90" s="29"/>
      <c r="AM90" s="181" t="str">
        <f>IF(E20="","",E20)</f>
        <v xml:space="preserve"> </v>
      </c>
      <c r="AN90" s="182"/>
      <c r="AO90" s="182"/>
      <c r="AP90" s="182"/>
      <c r="AQ90" s="29"/>
      <c r="AR90" s="30"/>
      <c r="AS90" s="185"/>
      <c r="AT90" s="186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85"/>
      <c r="AT91" s="186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29"/>
    </row>
    <row r="92" spans="1:91" s="2" customFormat="1" ht="29.25" customHeight="1">
      <c r="A92" s="29"/>
      <c r="B92" s="30"/>
      <c r="C92" s="187" t="s">
        <v>51</v>
      </c>
      <c r="D92" s="188"/>
      <c r="E92" s="188"/>
      <c r="F92" s="188"/>
      <c r="G92" s="188"/>
      <c r="H92" s="60"/>
      <c r="I92" s="190" t="s">
        <v>52</v>
      </c>
      <c r="J92" s="188"/>
      <c r="K92" s="188"/>
      <c r="L92" s="188"/>
      <c r="M92" s="188"/>
      <c r="N92" s="188"/>
      <c r="O92" s="188"/>
      <c r="P92" s="188"/>
      <c r="Q92" s="188"/>
      <c r="R92" s="188"/>
      <c r="S92" s="188"/>
      <c r="T92" s="188"/>
      <c r="U92" s="188"/>
      <c r="V92" s="188"/>
      <c r="W92" s="188"/>
      <c r="X92" s="188"/>
      <c r="Y92" s="188"/>
      <c r="Z92" s="188"/>
      <c r="AA92" s="188"/>
      <c r="AB92" s="188"/>
      <c r="AC92" s="188"/>
      <c r="AD92" s="188"/>
      <c r="AE92" s="188"/>
      <c r="AF92" s="188"/>
      <c r="AG92" s="189" t="s">
        <v>53</v>
      </c>
      <c r="AH92" s="188"/>
      <c r="AI92" s="188"/>
      <c r="AJ92" s="188"/>
      <c r="AK92" s="188"/>
      <c r="AL92" s="188"/>
      <c r="AM92" s="188"/>
      <c r="AN92" s="190" t="s">
        <v>54</v>
      </c>
      <c r="AO92" s="188"/>
      <c r="AP92" s="191"/>
      <c r="AQ92" s="61" t="s">
        <v>55</v>
      </c>
      <c r="AR92" s="30"/>
      <c r="AS92" s="62" t="s">
        <v>56</v>
      </c>
      <c r="AT92" s="63" t="s">
        <v>57</v>
      </c>
      <c r="AU92" s="63" t="s">
        <v>58</v>
      </c>
      <c r="AV92" s="63" t="s">
        <v>59</v>
      </c>
      <c r="AW92" s="63" t="s">
        <v>60</v>
      </c>
      <c r="AX92" s="63" t="s">
        <v>61</v>
      </c>
      <c r="AY92" s="63" t="s">
        <v>62</v>
      </c>
      <c r="AZ92" s="63" t="s">
        <v>63</v>
      </c>
      <c r="BA92" s="63" t="s">
        <v>64</v>
      </c>
      <c r="BB92" s="63" t="s">
        <v>65</v>
      </c>
      <c r="BC92" s="63" t="s">
        <v>66</v>
      </c>
      <c r="BD92" s="64" t="s">
        <v>67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29"/>
    </row>
    <row r="94" spans="1:91" s="6" customFormat="1" ht="32.450000000000003" customHeight="1">
      <c r="B94" s="68"/>
      <c r="C94" s="69" t="s">
        <v>68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195">
        <f>ROUND(SUM(AG95:AG98),2)</f>
        <v>0</v>
      </c>
      <c r="AH94" s="195"/>
      <c r="AI94" s="195"/>
      <c r="AJ94" s="195"/>
      <c r="AK94" s="195"/>
      <c r="AL94" s="195"/>
      <c r="AM94" s="195"/>
      <c r="AN94" s="196">
        <f>SUM(AG94,AT94)</f>
        <v>0</v>
      </c>
      <c r="AO94" s="196"/>
      <c r="AP94" s="196"/>
      <c r="AQ94" s="72" t="s">
        <v>1</v>
      </c>
      <c r="AR94" s="68"/>
      <c r="AS94" s="73">
        <f>ROUND(SUM(AS95:AS98),2)</f>
        <v>0</v>
      </c>
      <c r="AT94" s="74">
        <f>ROUND(SUM(AV94:AW94),2)</f>
        <v>0</v>
      </c>
      <c r="AU94" s="75">
        <f>ROUND(SUM(AU95:AU98),5)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ROUND(SUM(AZ95:AZ98),2)</f>
        <v>0</v>
      </c>
      <c r="BA94" s="74">
        <f>ROUND(SUM(BA95:BA98),2)</f>
        <v>0</v>
      </c>
      <c r="BB94" s="74">
        <f>ROUND(SUM(BB95:BB98),2)</f>
        <v>0</v>
      </c>
      <c r="BC94" s="74">
        <f>ROUND(SUM(BC95:BC98),2)</f>
        <v>0</v>
      </c>
      <c r="BD94" s="76">
        <f>ROUND(SUM(BD95:BD98),2)</f>
        <v>0</v>
      </c>
      <c r="BS94" s="77" t="s">
        <v>69</v>
      </c>
      <c r="BT94" s="77" t="s">
        <v>70</v>
      </c>
      <c r="BU94" s="78" t="s">
        <v>71</v>
      </c>
      <c r="BV94" s="77" t="s">
        <v>72</v>
      </c>
      <c r="BW94" s="77" t="s">
        <v>4</v>
      </c>
      <c r="BX94" s="77" t="s">
        <v>73</v>
      </c>
      <c r="CL94" s="77" t="s">
        <v>1</v>
      </c>
    </row>
    <row r="95" spans="1:91" s="7" customFormat="1" ht="24.75" customHeight="1">
      <c r="A95" s="79" t="s">
        <v>74</v>
      </c>
      <c r="B95" s="80"/>
      <c r="C95" s="81"/>
      <c r="D95" s="192" t="s">
        <v>75</v>
      </c>
      <c r="E95" s="192"/>
      <c r="F95" s="192"/>
      <c r="G95" s="192"/>
      <c r="H95" s="192"/>
      <c r="I95" s="82"/>
      <c r="J95" s="192" t="s">
        <v>76</v>
      </c>
      <c r="K95" s="192"/>
      <c r="L95" s="192"/>
      <c r="M95" s="192"/>
      <c r="N95" s="192"/>
      <c r="O95" s="192"/>
      <c r="P95" s="192"/>
      <c r="Q95" s="192"/>
      <c r="R95" s="192"/>
      <c r="S95" s="192"/>
      <c r="T95" s="192"/>
      <c r="U95" s="192"/>
      <c r="V95" s="192"/>
      <c r="W95" s="192"/>
      <c r="X95" s="192"/>
      <c r="Y95" s="192"/>
      <c r="Z95" s="192"/>
      <c r="AA95" s="192"/>
      <c r="AB95" s="192"/>
      <c r="AC95" s="192"/>
      <c r="AD95" s="192"/>
      <c r="AE95" s="192"/>
      <c r="AF95" s="192"/>
      <c r="AG95" s="193">
        <f>'1 - Osadenie prístrešku p...'!J30</f>
        <v>0</v>
      </c>
      <c r="AH95" s="194"/>
      <c r="AI95" s="194"/>
      <c r="AJ95" s="194"/>
      <c r="AK95" s="194"/>
      <c r="AL95" s="194"/>
      <c r="AM95" s="194"/>
      <c r="AN95" s="193">
        <f>SUM(AG95,AT95)</f>
        <v>0</v>
      </c>
      <c r="AO95" s="194"/>
      <c r="AP95" s="194"/>
      <c r="AQ95" s="83" t="s">
        <v>77</v>
      </c>
      <c r="AR95" s="80"/>
      <c r="AS95" s="84">
        <v>0</v>
      </c>
      <c r="AT95" s="85">
        <f>ROUND(SUM(AV95:AW95),2)</f>
        <v>0</v>
      </c>
      <c r="AU95" s="86">
        <f>'1 - Osadenie prístrešku p...'!P122</f>
        <v>0</v>
      </c>
      <c r="AV95" s="85">
        <f>'1 - Osadenie prístrešku p...'!J33</f>
        <v>0</v>
      </c>
      <c r="AW95" s="85">
        <f>'1 - Osadenie prístrešku p...'!J34</f>
        <v>0</v>
      </c>
      <c r="AX95" s="85">
        <f>'1 - Osadenie prístrešku p...'!J35</f>
        <v>0</v>
      </c>
      <c r="AY95" s="85">
        <f>'1 - Osadenie prístrešku p...'!J36</f>
        <v>0</v>
      </c>
      <c r="AZ95" s="85">
        <f>'1 - Osadenie prístrešku p...'!F33</f>
        <v>0</v>
      </c>
      <c r="BA95" s="85">
        <f>'1 - Osadenie prístrešku p...'!F34</f>
        <v>0</v>
      </c>
      <c r="BB95" s="85">
        <f>'1 - Osadenie prístrešku p...'!F35</f>
        <v>0</v>
      </c>
      <c r="BC95" s="85">
        <f>'1 - Osadenie prístrešku p...'!F36</f>
        <v>0</v>
      </c>
      <c r="BD95" s="87">
        <f>'1 - Osadenie prístrešku p...'!F37</f>
        <v>0</v>
      </c>
      <c r="BT95" s="88" t="s">
        <v>75</v>
      </c>
      <c r="BV95" s="88" t="s">
        <v>72</v>
      </c>
      <c r="BW95" s="88" t="s">
        <v>78</v>
      </c>
      <c r="BX95" s="88" t="s">
        <v>4</v>
      </c>
      <c r="CL95" s="88" t="s">
        <v>1</v>
      </c>
      <c r="CM95" s="88" t="s">
        <v>70</v>
      </c>
    </row>
    <row r="96" spans="1:91" s="7" customFormat="1" ht="24.75" customHeight="1">
      <c r="A96" s="79" t="s">
        <v>74</v>
      </c>
      <c r="B96" s="80"/>
      <c r="C96" s="81"/>
      <c r="D96" s="192" t="s">
        <v>79</v>
      </c>
      <c r="E96" s="192"/>
      <c r="F96" s="192"/>
      <c r="G96" s="192"/>
      <c r="H96" s="192"/>
      <c r="I96" s="82"/>
      <c r="J96" s="192" t="s">
        <v>80</v>
      </c>
      <c r="K96" s="192"/>
      <c r="L96" s="192"/>
      <c r="M96" s="192"/>
      <c r="N96" s="192"/>
      <c r="O96" s="192"/>
      <c r="P96" s="192"/>
      <c r="Q96" s="192"/>
      <c r="R96" s="192"/>
      <c r="S96" s="192"/>
      <c r="T96" s="192"/>
      <c r="U96" s="192"/>
      <c r="V96" s="192"/>
      <c r="W96" s="192"/>
      <c r="X96" s="192"/>
      <c r="Y96" s="192"/>
      <c r="Z96" s="192"/>
      <c r="AA96" s="192"/>
      <c r="AB96" s="192"/>
      <c r="AC96" s="192"/>
      <c r="AD96" s="192"/>
      <c r="AE96" s="192"/>
      <c r="AF96" s="192"/>
      <c r="AG96" s="193">
        <f>'2 - Osadenie prístreškov ...'!J30</f>
        <v>0</v>
      </c>
      <c r="AH96" s="194"/>
      <c r="AI96" s="194"/>
      <c r="AJ96" s="194"/>
      <c r="AK96" s="194"/>
      <c r="AL96" s="194"/>
      <c r="AM96" s="194"/>
      <c r="AN96" s="193">
        <f>SUM(AG96,AT96)</f>
        <v>0</v>
      </c>
      <c r="AO96" s="194"/>
      <c r="AP96" s="194"/>
      <c r="AQ96" s="83" t="s">
        <v>77</v>
      </c>
      <c r="AR96" s="80"/>
      <c r="AS96" s="84">
        <v>0</v>
      </c>
      <c r="AT96" s="85">
        <f>ROUND(SUM(AV96:AW96),2)</f>
        <v>0</v>
      </c>
      <c r="AU96" s="86">
        <f>'2 - Osadenie prístreškov ...'!P122</f>
        <v>0</v>
      </c>
      <c r="AV96" s="85">
        <f>'2 - Osadenie prístreškov ...'!J33</f>
        <v>0</v>
      </c>
      <c r="AW96" s="85">
        <f>'2 - Osadenie prístreškov ...'!J34</f>
        <v>0</v>
      </c>
      <c r="AX96" s="85">
        <f>'2 - Osadenie prístreškov ...'!J35</f>
        <v>0</v>
      </c>
      <c r="AY96" s="85">
        <f>'2 - Osadenie prístreškov ...'!J36</f>
        <v>0</v>
      </c>
      <c r="AZ96" s="85">
        <f>'2 - Osadenie prístreškov ...'!F33</f>
        <v>0</v>
      </c>
      <c r="BA96" s="85">
        <f>'2 - Osadenie prístreškov ...'!F34</f>
        <v>0</v>
      </c>
      <c r="BB96" s="85">
        <f>'2 - Osadenie prístreškov ...'!F35</f>
        <v>0</v>
      </c>
      <c r="BC96" s="85">
        <f>'2 - Osadenie prístreškov ...'!F36</f>
        <v>0</v>
      </c>
      <c r="BD96" s="87">
        <f>'2 - Osadenie prístreškov ...'!F37</f>
        <v>0</v>
      </c>
      <c r="BT96" s="88" t="s">
        <v>75</v>
      </c>
      <c r="BV96" s="88" t="s">
        <v>72</v>
      </c>
      <c r="BW96" s="88" t="s">
        <v>81</v>
      </c>
      <c r="BX96" s="88" t="s">
        <v>4</v>
      </c>
      <c r="CL96" s="88" t="s">
        <v>1</v>
      </c>
      <c r="CM96" s="88" t="s">
        <v>70</v>
      </c>
    </row>
    <row r="97" spans="1:91" s="7" customFormat="1" ht="24.75" customHeight="1">
      <c r="A97" s="79" t="s">
        <v>74</v>
      </c>
      <c r="B97" s="80"/>
      <c r="C97" s="81"/>
      <c r="D97" s="192" t="s">
        <v>82</v>
      </c>
      <c r="E97" s="192"/>
      <c r="F97" s="192"/>
      <c r="G97" s="192"/>
      <c r="H97" s="192"/>
      <c r="I97" s="82"/>
      <c r="J97" s="192" t="s">
        <v>83</v>
      </c>
      <c r="K97" s="192"/>
      <c r="L97" s="192"/>
      <c r="M97" s="192"/>
      <c r="N97" s="192"/>
      <c r="O97" s="192"/>
      <c r="P97" s="192"/>
      <c r="Q97" s="192"/>
      <c r="R97" s="192"/>
      <c r="S97" s="192"/>
      <c r="T97" s="192"/>
      <c r="U97" s="192"/>
      <c r="V97" s="192"/>
      <c r="W97" s="192"/>
      <c r="X97" s="192"/>
      <c r="Y97" s="192"/>
      <c r="Z97" s="192"/>
      <c r="AA97" s="192"/>
      <c r="AB97" s="192"/>
      <c r="AC97" s="192"/>
      <c r="AD97" s="192"/>
      <c r="AE97" s="192"/>
      <c r="AF97" s="192"/>
      <c r="AG97" s="193">
        <f>'3 - Osadenie prístreškov ...'!J30</f>
        <v>0</v>
      </c>
      <c r="AH97" s="194"/>
      <c r="AI97" s="194"/>
      <c r="AJ97" s="194"/>
      <c r="AK97" s="194"/>
      <c r="AL97" s="194"/>
      <c r="AM97" s="194"/>
      <c r="AN97" s="193">
        <f>SUM(AG97,AT97)</f>
        <v>0</v>
      </c>
      <c r="AO97" s="194"/>
      <c r="AP97" s="194"/>
      <c r="AQ97" s="83" t="s">
        <v>77</v>
      </c>
      <c r="AR97" s="80"/>
      <c r="AS97" s="84">
        <v>0</v>
      </c>
      <c r="AT97" s="85">
        <f>ROUND(SUM(AV97:AW97),2)</f>
        <v>0</v>
      </c>
      <c r="AU97" s="86">
        <f>'3 - Osadenie prístreškov ...'!P121</f>
        <v>0</v>
      </c>
      <c r="AV97" s="85">
        <f>'3 - Osadenie prístreškov ...'!J33</f>
        <v>0</v>
      </c>
      <c r="AW97" s="85">
        <f>'3 - Osadenie prístreškov ...'!J34</f>
        <v>0</v>
      </c>
      <c r="AX97" s="85">
        <f>'3 - Osadenie prístreškov ...'!J35</f>
        <v>0</v>
      </c>
      <c r="AY97" s="85">
        <f>'3 - Osadenie prístreškov ...'!J36</f>
        <v>0</v>
      </c>
      <c r="AZ97" s="85">
        <f>'3 - Osadenie prístreškov ...'!F33</f>
        <v>0</v>
      </c>
      <c r="BA97" s="85">
        <f>'3 - Osadenie prístreškov ...'!F34</f>
        <v>0</v>
      </c>
      <c r="BB97" s="85">
        <f>'3 - Osadenie prístreškov ...'!F35</f>
        <v>0</v>
      </c>
      <c r="BC97" s="85">
        <f>'3 - Osadenie prístreškov ...'!F36</f>
        <v>0</v>
      </c>
      <c r="BD97" s="87">
        <f>'3 - Osadenie prístreškov ...'!F37</f>
        <v>0</v>
      </c>
      <c r="BT97" s="88" t="s">
        <v>75</v>
      </c>
      <c r="BV97" s="88" t="s">
        <v>72</v>
      </c>
      <c r="BW97" s="88" t="s">
        <v>84</v>
      </c>
      <c r="BX97" s="88" t="s">
        <v>4</v>
      </c>
      <c r="CL97" s="88" t="s">
        <v>1</v>
      </c>
      <c r="CM97" s="88" t="s">
        <v>70</v>
      </c>
    </row>
    <row r="98" spans="1:91" s="7" customFormat="1" ht="24.75" customHeight="1">
      <c r="A98" s="79" t="s">
        <v>74</v>
      </c>
      <c r="B98" s="80"/>
      <c r="C98" s="81"/>
      <c r="D98" s="192" t="s">
        <v>85</v>
      </c>
      <c r="E98" s="192"/>
      <c r="F98" s="192"/>
      <c r="G98" s="192"/>
      <c r="H98" s="192"/>
      <c r="I98" s="82"/>
      <c r="J98" s="192" t="s">
        <v>86</v>
      </c>
      <c r="K98" s="192"/>
      <c r="L98" s="192"/>
      <c r="M98" s="192"/>
      <c r="N98" s="192"/>
      <c r="O98" s="192"/>
      <c r="P98" s="192"/>
      <c r="Q98" s="192"/>
      <c r="R98" s="192"/>
      <c r="S98" s="192"/>
      <c r="T98" s="192"/>
      <c r="U98" s="192"/>
      <c r="V98" s="192"/>
      <c r="W98" s="192"/>
      <c r="X98" s="192"/>
      <c r="Y98" s="192"/>
      <c r="Z98" s="192"/>
      <c r="AA98" s="192"/>
      <c r="AB98" s="192"/>
      <c r="AC98" s="192"/>
      <c r="AD98" s="192"/>
      <c r="AE98" s="192"/>
      <c r="AF98" s="192"/>
      <c r="AG98" s="193">
        <f>'4 - Osadenie prístrešku p...'!J30</f>
        <v>0</v>
      </c>
      <c r="AH98" s="194"/>
      <c r="AI98" s="194"/>
      <c r="AJ98" s="194"/>
      <c r="AK98" s="194"/>
      <c r="AL98" s="194"/>
      <c r="AM98" s="194"/>
      <c r="AN98" s="193">
        <f>SUM(AG98,AT98)</f>
        <v>0</v>
      </c>
      <c r="AO98" s="194"/>
      <c r="AP98" s="194"/>
      <c r="AQ98" s="83" t="s">
        <v>77</v>
      </c>
      <c r="AR98" s="80"/>
      <c r="AS98" s="89">
        <v>0</v>
      </c>
      <c r="AT98" s="90">
        <f>ROUND(SUM(AV98:AW98),2)</f>
        <v>0</v>
      </c>
      <c r="AU98" s="91">
        <f>'4 - Osadenie prístrešku p...'!P119</f>
        <v>0</v>
      </c>
      <c r="AV98" s="90">
        <f>'4 - Osadenie prístrešku p...'!J33</f>
        <v>0</v>
      </c>
      <c r="AW98" s="90">
        <f>'4 - Osadenie prístrešku p...'!J34</f>
        <v>0</v>
      </c>
      <c r="AX98" s="90">
        <f>'4 - Osadenie prístrešku p...'!J35</f>
        <v>0</v>
      </c>
      <c r="AY98" s="90">
        <f>'4 - Osadenie prístrešku p...'!J36</f>
        <v>0</v>
      </c>
      <c r="AZ98" s="90">
        <f>'4 - Osadenie prístrešku p...'!F33</f>
        <v>0</v>
      </c>
      <c r="BA98" s="90">
        <f>'4 - Osadenie prístrešku p...'!F34</f>
        <v>0</v>
      </c>
      <c r="BB98" s="90">
        <f>'4 - Osadenie prístrešku p...'!F35</f>
        <v>0</v>
      </c>
      <c r="BC98" s="90">
        <f>'4 - Osadenie prístrešku p...'!F36</f>
        <v>0</v>
      </c>
      <c r="BD98" s="92">
        <f>'4 - Osadenie prístrešku p...'!F37</f>
        <v>0</v>
      </c>
      <c r="BT98" s="88" t="s">
        <v>75</v>
      </c>
      <c r="BV98" s="88" t="s">
        <v>72</v>
      </c>
      <c r="BW98" s="88" t="s">
        <v>87</v>
      </c>
      <c r="BX98" s="88" t="s">
        <v>4</v>
      </c>
      <c r="CL98" s="88" t="s">
        <v>1</v>
      </c>
      <c r="CM98" s="88" t="s">
        <v>70</v>
      </c>
    </row>
    <row r="99" spans="1:91" s="2" customFormat="1" ht="30" customHeight="1">
      <c r="A99" s="29"/>
      <c r="B99" s="30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30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</row>
    <row r="100" spans="1:91" s="2" customFormat="1" ht="6.95" customHeight="1">
      <c r="A100" s="29"/>
      <c r="B100" s="47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30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</row>
  </sheetData>
  <mergeCells count="54">
    <mergeCell ref="AR2:BE2"/>
    <mergeCell ref="AK33:AO33"/>
    <mergeCell ref="L33:P33"/>
    <mergeCell ref="W33:AE33"/>
    <mergeCell ref="AK35:AO35"/>
    <mergeCell ref="X35:AB35"/>
    <mergeCell ref="W31:AE31"/>
    <mergeCell ref="AK31:AO31"/>
    <mergeCell ref="AK32:AO32"/>
    <mergeCell ref="L32:P32"/>
    <mergeCell ref="W32:AE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AN98:AP98"/>
    <mergeCell ref="AG98:AM98"/>
    <mergeCell ref="D98:H98"/>
    <mergeCell ref="J98:AF98"/>
    <mergeCell ref="AG94:AM94"/>
    <mergeCell ref="AN94:AP94"/>
    <mergeCell ref="J96:AF96"/>
    <mergeCell ref="D96:H96"/>
    <mergeCell ref="AG96:AM96"/>
    <mergeCell ref="AN96:AP96"/>
    <mergeCell ref="AN97:AP97"/>
    <mergeCell ref="D97:H97"/>
    <mergeCell ref="J97:AF97"/>
    <mergeCell ref="AG97:AM97"/>
    <mergeCell ref="C92:G92"/>
    <mergeCell ref="AG92:AM92"/>
    <mergeCell ref="I92:AF92"/>
    <mergeCell ref="AN92:AP92"/>
    <mergeCell ref="D95:H95"/>
    <mergeCell ref="AG95:AM95"/>
    <mergeCell ref="J95:AF95"/>
    <mergeCell ref="AN95:AP95"/>
    <mergeCell ref="L85:AJ85"/>
    <mergeCell ref="AM87:AN87"/>
    <mergeCell ref="AM89:AP89"/>
    <mergeCell ref="AS89:AT91"/>
    <mergeCell ref="AM90:AP90"/>
  </mergeCells>
  <hyperlinks>
    <hyperlink ref="A95" location="'1 - Osadenie prístrešku p...'!C2" display="/"/>
    <hyperlink ref="A96" location="'2 - Osadenie prístreškov ...'!C2" display="/"/>
    <hyperlink ref="A97" location="'3 - Osadenie prístreškov ...'!C2" display="/"/>
    <hyperlink ref="A98" location="'4 - Osadenie prístrešku p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3"/>
  <sheetViews>
    <sheetView showGridLines="0" workbookViewId="0">
      <selection activeCell="J12" sqref="J12"/>
    </sheetView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201"/>
      <c r="N2" s="201"/>
      <c r="O2" s="201"/>
      <c r="P2" s="201"/>
      <c r="Q2" s="201"/>
      <c r="R2" s="201"/>
      <c r="S2" s="201"/>
      <c r="T2" s="201"/>
      <c r="U2" s="201"/>
      <c r="V2" s="201"/>
      <c r="AT2" s="14" t="s">
        <v>78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70</v>
      </c>
    </row>
    <row r="4" spans="1:46" s="1" customFormat="1" ht="24.95" customHeight="1">
      <c r="B4" s="17"/>
      <c r="D4" s="18" t="s">
        <v>88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0" t="str">
        <f>'Rekapitulácia stavby'!K6</f>
        <v>Osadenie prístreškov v areáloch základných škôl v Humennom</v>
      </c>
      <c r="F7" s="221"/>
      <c r="G7" s="221"/>
      <c r="H7" s="221"/>
      <c r="L7" s="17"/>
    </row>
    <row r="8" spans="1:46" s="2" customFormat="1" ht="12" customHeight="1">
      <c r="A8" s="29"/>
      <c r="B8" s="30"/>
      <c r="C8" s="29"/>
      <c r="D8" s="24" t="s">
        <v>89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customHeight="1">
      <c r="A9" s="29"/>
      <c r="B9" s="30"/>
      <c r="C9" s="29"/>
      <c r="D9" s="29"/>
      <c r="E9" s="178" t="s">
        <v>90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5"/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tr">
        <f>IF('Rekapitulácia stavby'!AN10="","",'Rekapitulácia stavby'!AN10)</f>
        <v/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23</v>
      </c>
      <c r="J15" s="22" t="str">
        <f>IF('Rekapitulácia stavby'!AN11="","",'Rekapitulácia stavby'!AN11)</f>
        <v/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24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3" t="str">
        <f>'Rekapitulácia stavby'!E14</f>
        <v>Vyplň údaj</v>
      </c>
      <c r="F18" s="200"/>
      <c r="G18" s="200"/>
      <c r="H18" s="200"/>
      <c r="I18" s="24" t="s">
        <v>23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26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23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28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23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29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5" t="s">
        <v>1</v>
      </c>
      <c r="F27" s="205"/>
      <c r="G27" s="205"/>
      <c r="H27" s="205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30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32</v>
      </c>
      <c r="G32" s="29"/>
      <c r="H32" s="29"/>
      <c r="I32" s="33" t="s">
        <v>31</v>
      </c>
      <c r="J32" s="33" t="s">
        <v>33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34</v>
      </c>
      <c r="E33" s="35" t="s">
        <v>35</v>
      </c>
      <c r="F33" s="99">
        <f>ROUND((SUM(BE122:BE142)),  2)</f>
        <v>0</v>
      </c>
      <c r="G33" s="100"/>
      <c r="H33" s="100"/>
      <c r="I33" s="101">
        <v>0.2</v>
      </c>
      <c r="J33" s="99">
        <f>ROUND(((SUM(BE122:BE142))*I33),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36</v>
      </c>
      <c r="F34" s="99">
        <f>ROUND((SUM(BF122:BF142)),  2)</f>
        <v>0</v>
      </c>
      <c r="G34" s="100"/>
      <c r="H34" s="100"/>
      <c r="I34" s="101">
        <v>0.2</v>
      </c>
      <c r="J34" s="99">
        <f>ROUND(((SUM(BF122:BF142))*I34),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37</v>
      </c>
      <c r="F35" s="102">
        <f>ROUND((SUM(BG122:BG142)),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38</v>
      </c>
      <c r="F36" s="102">
        <f>ROUND((SUM(BH122:BH142)),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39</v>
      </c>
      <c r="F37" s="99">
        <f>ROUND((SUM(BI122:BI142)),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40</v>
      </c>
      <c r="E39" s="60"/>
      <c r="F39" s="60"/>
      <c r="G39" s="106" t="s">
        <v>41</v>
      </c>
      <c r="H39" s="107" t="s">
        <v>42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43</v>
      </c>
      <c r="E50" s="44"/>
      <c r="F50" s="44"/>
      <c r="G50" s="43" t="s">
        <v>44</v>
      </c>
      <c r="H50" s="44"/>
      <c r="I50" s="44"/>
      <c r="J50" s="44"/>
      <c r="K50" s="44"/>
      <c r="L50" s="42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5" t="s">
        <v>45</v>
      </c>
      <c r="E61" s="32"/>
      <c r="F61" s="110" t="s">
        <v>46</v>
      </c>
      <c r="G61" s="45" t="s">
        <v>45</v>
      </c>
      <c r="H61" s="32"/>
      <c r="I61" s="32"/>
      <c r="J61" s="111" t="s">
        <v>46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3" t="s">
        <v>47</v>
      </c>
      <c r="E65" s="46"/>
      <c r="F65" s="46"/>
      <c r="G65" s="43" t="s">
        <v>48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5" t="s">
        <v>45</v>
      </c>
      <c r="E76" s="32"/>
      <c r="F76" s="110" t="s">
        <v>46</v>
      </c>
      <c r="G76" s="45" t="s">
        <v>45</v>
      </c>
      <c r="H76" s="32"/>
      <c r="I76" s="32"/>
      <c r="J76" s="111" t="s">
        <v>46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91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Osadenie prístreškov v areáloch základných škôl v Humennom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89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hidden="1" customHeight="1">
      <c r="A87" s="29"/>
      <c r="B87" s="30"/>
      <c r="C87" s="29"/>
      <c r="D87" s="29"/>
      <c r="E87" s="178" t="str">
        <f>E9</f>
        <v>1 - Osadenie prístrešku pre bicykle v areáli ZŠ  Ulica dargovských hrdinov.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18</v>
      </c>
      <c r="D89" s="29"/>
      <c r="E89" s="29"/>
      <c r="F89" s="22" t="str">
        <f>F12</f>
        <v xml:space="preserve"> </v>
      </c>
      <c r="G89" s="29"/>
      <c r="H89" s="29"/>
      <c r="I89" s="24" t="s">
        <v>20</v>
      </c>
      <c r="J89" s="55" t="str">
        <f>IF(J12="","",J12)</f>
        <v/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21</v>
      </c>
      <c r="D91" s="29"/>
      <c r="E91" s="29"/>
      <c r="F91" s="22" t="str">
        <f>E15</f>
        <v xml:space="preserve"> </v>
      </c>
      <c r="G91" s="29"/>
      <c r="H91" s="29"/>
      <c r="I91" s="24" t="s">
        <v>26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24</v>
      </c>
      <c r="D92" s="29"/>
      <c r="E92" s="29"/>
      <c r="F92" s="22" t="str">
        <f>IF(E18="","",E18)</f>
        <v>Vyplň údaj</v>
      </c>
      <c r="G92" s="29"/>
      <c r="H92" s="29"/>
      <c r="I92" s="24" t="s">
        <v>28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92</v>
      </c>
      <c r="D94" s="104"/>
      <c r="E94" s="104"/>
      <c r="F94" s="104"/>
      <c r="G94" s="104"/>
      <c r="H94" s="104"/>
      <c r="I94" s="104"/>
      <c r="J94" s="113" t="s">
        <v>93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94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95</v>
      </c>
    </row>
    <row r="97" spans="1:31" s="9" customFormat="1" ht="24.95" hidden="1" customHeight="1">
      <c r="B97" s="115"/>
      <c r="D97" s="116" t="s">
        <v>96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hidden="1" customHeight="1">
      <c r="B98" s="119"/>
      <c r="D98" s="120" t="s">
        <v>97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hidden="1" customHeight="1">
      <c r="B99" s="119"/>
      <c r="D99" s="120" t="s">
        <v>98</v>
      </c>
      <c r="E99" s="121"/>
      <c r="F99" s="121"/>
      <c r="G99" s="121"/>
      <c r="H99" s="121"/>
      <c r="I99" s="121"/>
      <c r="J99" s="122">
        <f>J129</f>
        <v>0</v>
      </c>
      <c r="L99" s="119"/>
    </row>
    <row r="100" spans="1:31" s="10" customFormat="1" ht="19.899999999999999" hidden="1" customHeight="1">
      <c r="B100" s="119"/>
      <c r="D100" s="120" t="s">
        <v>99</v>
      </c>
      <c r="E100" s="121"/>
      <c r="F100" s="121"/>
      <c r="G100" s="121"/>
      <c r="H100" s="121"/>
      <c r="I100" s="121"/>
      <c r="J100" s="122">
        <f>J132</f>
        <v>0</v>
      </c>
      <c r="L100" s="119"/>
    </row>
    <row r="101" spans="1:31" s="10" customFormat="1" ht="19.899999999999999" hidden="1" customHeight="1">
      <c r="B101" s="119"/>
      <c r="D101" s="120" t="s">
        <v>100</v>
      </c>
      <c r="E101" s="121"/>
      <c r="F101" s="121"/>
      <c r="G101" s="121"/>
      <c r="H101" s="121"/>
      <c r="I101" s="121"/>
      <c r="J101" s="122">
        <f>J134</f>
        <v>0</v>
      </c>
      <c r="L101" s="119"/>
    </row>
    <row r="102" spans="1:31" s="10" customFormat="1" ht="19.899999999999999" hidden="1" customHeight="1">
      <c r="B102" s="119"/>
      <c r="D102" s="120" t="s">
        <v>101</v>
      </c>
      <c r="E102" s="121"/>
      <c r="F102" s="121"/>
      <c r="G102" s="121"/>
      <c r="H102" s="121"/>
      <c r="I102" s="121"/>
      <c r="J102" s="122">
        <f>J141</f>
        <v>0</v>
      </c>
      <c r="L102" s="119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t="11.25" hidden="1"/>
    <row r="106" spans="1:31" ht="11.25" hidden="1"/>
    <row r="107" spans="1:31" ht="11.25" hidden="1"/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102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14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0" t="str">
        <f>E7</f>
        <v>Osadenie prístreškov v areáloch základných škôl v Humennom</v>
      </c>
      <c r="F112" s="221"/>
      <c r="G112" s="221"/>
      <c r="H112" s="221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89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30" customHeight="1">
      <c r="A114" s="29"/>
      <c r="B114" s="30"/>
      <c r="C114" s="29"/>
      <c r="D114" s="29"/>
      <c r="E114" s="178" t="str">
        <f>E9</f>
        <v>1 - Osadenie prístrešku pre bicykle v areáli ZŠ  Ulica dargovských hrdinov.</v>
      </c>
      <c r="F114" s="222"/>
      <c r="G114" s="222"/>
      <c r="H114" s="222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18</v>
      </c>
      <c r="D116" s="29"/>
      <c r="E116" s="29"/>
      <c r="F116" s="22" t="str">
        <f>F12</f>
        <v xml:space="preserve"> </v>
      </c>
      <c r="G116" s="29"/>
      <c r="H116" s="29"/>
      <c r="I116" s="24" t="s">
        <v>20</v>
      </c>
      <c r="J116" s="55" t="str">
        <f>IF(J12="","",J12)</f>
        <v/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21</v>
      </c>
      <c r="D118" s="29"/>
      <c r="E118" s="29"/>
      <c r="F118" s="22" t="str">
        <f>E15</f>
        <v xml:space="preserve"> </v>
      </c>
      <c r="G118" s="29"/>
      <c r="H118" s="29"/>
      <c r="I118" s="24" t="s">
        <v>26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24</v>
      </c>
      <c r="D119" s="29"/>
      <c r="E119" s="29"/>
      <c r="F119" s="22" t="str">
        <f>IF(E18="","",E18)</f>
        <v>Vyplň údaj</v>
      </c>
      <c r="G119" s="29"/>
      <c r="H119" s="29"/>
      <c r="I119" s="24" t="s">
        <v>28</v>
      </c>
      <c r="J119" s="27" t="str">
        <f>E24</f>
        <v xml:space="preserve"> 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103</v>
      </c>
      <c r="D121" s="126" t="s">
        <v>55</v>
      </c>
      <c r="E121" s="126" t="s">
        <v>51</v>
      </c>
      <c r="F121" s="126" t="s">
        <v>52</v>
      </c>
      <c r="G121" s="126" t="s">
        <v>104</v>
      </c>
      <c r="H121" s="126" t="s">
        <v>105</v>
      </c>
      <c r="I121" s="126" t="s">
        <v>106</v>
      </c>
      <c r="J121" s="127" t="s">
        <v>93</v>
      </c>
      <c r="K121" s="128" t="s">
        <v>107</v>
      </c>
      <c r="L121" s="129"/>
      <c r="M121" s="62" t="s">
        <v>1</v>
      </c>
      <c r="N121" s="63" t="s">
        <v>34</v>
      </c>
      <c r="O121" s="63" t="s">
        <v>108</v>
      </c>
      <c r="P121" s="63" t="s">
        <v>109</v>
      </c>
      <c r="Q121" s="63" t="s">
        <v>110</v>
      </c>
      <c r="R121" s="63" t="s">
        <v>111</v>
      </c>
      <c r="S121" s="63" t="s">
        <v>112</v>
      </c>
      <c r="T121" s="64" t="s">
        <v>113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94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</f>
        <v>0</v>
      </c>
      <c r="Q122" s="66"/>
      <c r="R122" s="131">
        <f>R123</f>
        <v>15.150141</v>
      </c>
      <c r="S122" s="66"/>
      <c r="T122" s="132">
        <f>T123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69</v>
      </c>
      <c r="AU122" s="14" t="s">
        <v>95</v>
      </c>
      <c r="BK122" s="133">
        <f>BK123</f>
        <v>0</v>
      </c>
    </row>
    <row r="123" spans="1:65" s="12" customFormat="1" ht="25.9" customHeight="1">
      <c r="B123" s="134"/>
      <c r="D123" s="135" t="s">
        <v>69</v>
      </c>
      <c r="E123" s="136" t="s">
        <v>114</v>
      </c>
      <c r="F123" s="136" t="s">
        <v>115</v>
      </c>
      <c r="I123" s="137"/>
      <c r="J123" s="138">
        <f>BK123</f>
        <v>0</v>
      </c>
      <c r="L123" s="134"/>
      <c r="M123" s="139"/>
      <c r="N123" s="140"/>
      <c r="O123" s="140"/>
      <c r="P123" s="141">
        <f>P124+P129+P132+P134+P141</f>
        <v>0</v>
      </c>
      <c r="Q123" s="140"/>
      <c r="R123" s="141">
        <f>R124+R129+R132+R134+R141</f>
        <v>15.150141</v>
      </c>
      <c r="S123" s="140"/>
      <c r="T123" s="142">
        <f>T124+T129+T132+T134+T141</f>
        <v>0</v>
      </c>
      <c r="AR123" s="135" t="s">
        <v>75</v>
      </c>
      <c r="AT123" s="143" t="s">
        <v>69</v>
      </c>
      <c r="AU123" s="143" t="s">
        <v>70</v>
      </c>
      <c r="AY123" s="135" t="s">
        <v>116</v>
      </c>
      <c r="BK123" s="144">
        <f>BK124+BK129+BK132+BK134+BK141</f>
        <v>0</v>
      </c>
    </row>
    <row r="124" spans="1:65" s="12" customFormat="1" ht="22.9" customHeight="1">
      <c r="B124" s="134"/>
      <c r="D124" s="135" t="s">
        <v>69</v>
      </c>
      <c r="E124" s="145" t="s">
        <v>75</v>
      </c>
      <c r="F124" s="145" t="s">
        <v>117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SUM(P125:P128)</f>
        <v>0</v>
      </c>
      <c r="Q124" s="140"/>
      <c r="R124" s="141">
        <f>SUM(R125:R128)</f>
        <v>0</v>
      </c>
      <c r="S124" s="140"/>
      <c r="T124" s="142">
        <f>SUM(T125:T128)</f>
        <v>0</v>
      </c>
      <c r="AR124" s="135" t="s">
        <v>75</v>
      </c>
      <c r="AT124" s="143" t="s">
        <v>69</v>
      </c>
      <c r="AU124" s="143" t="s">
        <v>75</v>
      </c>
      <c r="AY124" s="135" t="s">
        <v>116</v>
      </c>
      <c r="BK124" s="144">
        <f>SUM(BK125:BK128)</f>
        <v>0</v>
      </c>
    </row>
    <row r="125" spans="1:65" s="2" customFormat="1" ht="24.2" customHeight="1">
      <c r="A125" s="29"/>
      <c r="B125" s="147"/>
      <c r="C125" s="148" t="s">
        <v>75</v>
      </c>
      <c r="D125" s="148" t="s">
        <v>118</v>
      </c>
      <c r="E125" s="149" t="s">
        <v>119</v>
      </c>
      <c r="F125" s="150" t="s">
        <v>120</v>
      </c>
      <c r="G125" s="151" t="s">
        <v>121</v>
      </c>
      <c r="H125" s="152">
        <v>6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36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</v>
      </c>
      <c r="T125" s="159">
        <f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85</v>
      </c>
      <c r="AT125" s="160" t="s">
        <v>118</v>
      </c>
      <c r="AU125" s="160" t="s">
        <v>79</v>
      </c>
      <c r="AY125" s="14" t="s">
        <v>116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79</v>
      </c>
      <c r="BK125" s="161">
        <f>ROUND(I125*H125,2)</f>
        <v>0</v>
      </c>
      <c r="BL125" s="14" t="s">
        <v>85</v>
      </c>
      <c r="BM125" s="160" t="s">
        <v>122</v>
      </c>
    </row>
    <row r="126" spans="1:65" s="2" customFormat="1" ht="24.2" customHeight="1">
      <c r="A126" s="29"/>
      <c r="B126" s="147"/>
      <c r="C126" s="148" t="s">
        <v>79</v>
      </c>
      <c r="D126" s="148" t="s">
        <v>118</v>
      </c>
      <c r="E126" s="149" t="s">
        <v>123</v>
      </c>
      <c r="F126" s="150" t="s">
        <v>124</v>
      </c>
      <c r="G126" s="151" t="s">
        <v>121</v>
      </c>
      <c r="H126" s="152">
        <v>1.8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36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</v>
      </c>
      <c r="T126" s="159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85</v>
      </c>
      <c r="AT126" s="160" t="s">
        <v>118</v>
      </c>
      <c r="AU126" s="160" t="s">
        <v>79</v>
      </c>
      <c r="AY126" s="14" t="s">
        <v>116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79</v>
      </c>
      <c r="BK126" s="161">
        <f>ROUND(I126*H126,2)</f>
        <v>0</v>
      </c>
      <c r="BL126" s="14" t="s">
        <v>85</v>
      </c>
      <c r="BM126" s="160" t="s">
        <v>125</v>
      </c>
    </row>
    <row r="127" spans="1:65" s="2" customFormat="1" ht="24.2" customHeight="1">
      <c r="A127" s="29"/>
      <c r="B127" s="147"/>
      <c r="C127" s="148" t="s">
        <v>82</v>
      </c>
      <c r="D127" s="148" t="s">
        <v>118</v>
      </c>
      <c r="E127" s="149" t="s">
        <v>126</v>
      </c>
      <c r="F127" s="150" t="s">
        <v>127</v>
      </c>
      <c r="G127" s="151" t="s">
        <v>121</v>
      </c>
      <c r="H127" s="152">
        <v>6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36</v>
      </c>
      <c r="O127" s="58"/>
      <c r="P127" s="158">
        <f>O127*H127</f>
        <v>0</v>
      </c>
      <c r="Q127" s="158">
        <v>0</v>
      </c>
      <c r="R127" s="158">
        <f>Q127*H127</f>
        <v>0</v>
      </c>
      <c r="S127" s="158">
        <v>0</v>
      </c>
      <c r="T127" s="159">
        <f>S127*H127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85</v>
      </c>
      <c r="AT127" s="160" t="s">
        <v>118</v>
      </c>
      <c r="AU127" s="160" t="s">
        <v>79</v>
      </c>
      <c r="AY127" s="14" t="s">
        <v>116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79</v>
      </c>
      <c r="BK127" s="161">
        <f>ROUND(I127*H127,2)</f>
        <v>0</v>
      </c>
      <c r="BL127" s="14" t="s">
        <v>85</v>
      </c>
      <c r="BM127" s="160" t="s">
        <v>128</v>
      </c>
    </row>
    <row r="128" spans="1:65" s="2" customFormat="1" ht="24.2" customHeight="1">
      <c r="A128" s="29"/>
      <c r="B128" s="147"/>
      <c r="C128" s="148" t="s">
        <v>85</v>
      </c>
      <c r="D128" s="148" t="s">
        <v>118</v>
      </c>
      <c r="E128" s="149" t="s">
        <v>129</v>
      </c>
      <c r="F128" s="150" t="s">
        <v>130</v>
      </c>
      <c r="G128" s="151" t="s">
        <v>131</v>
      </c>
      <c r="H128" s="152">
        <v>15</v>
      </c>
      <c r="I128" s="153"/>
      <c r="J128" s="154">
        <f>ROUND(I128*H128,2)</f>
        <v>0</v>
      </c>
      <c r="K128" s="155"/>
      <c r="L128" s="30"/>
      <c r="M128" s="156" t="s">
        <v>1</v>
      </c>
      <c r="N128" s="157" t="s">
        <v>36</v>
      </c>
      <c r="O128" s="58"/>
      <c r="P128" s="158">
        <f>O128*H128</f>
        <v>0</v>
      </c>
      <c r="Q128" s="158">
        <v>0</v>
      </c>
      <c r="R128" s="158">
        <f>Q128*H128</f>
        <v>0</v>
      </c>
      <c r="S128" s="158">
        <v>0</v>
      </c>
      <c r="T128" s="159">
        <f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60" t="s">
        <v>85</v>
      </c>
      <c r="AT128" s="160" t="s">
        <v>118</v>
      </c>
      <c r="AU128" s="160" t="s">
        <v>79</v>
      </c>
      <c r="AY128" s="14" t="s">
        <v>116</v>
      </c>
      <c r="BE128" s="161">
        <f>IF(N128="základná",J128,0)</f>
        <v>0</v>
      </c>
      <c r="BF128" s="161">
        <f>IF(N128="znížená",J128,0)</f>
        <v>0</v>
      </c>
      <c r="BG128" s="161">
        <f>IF(N128="zákl. prenesená",J128,0)</f>
        <v>0</v>
      </c>
      <c r="BH128" s="161">
        <f>IF(N128="zníž. prenesená",J128,0)</f>
        <v>0</v>
      </c>
      <c r="BI128" s="161">
        <f>IF(N128="nulová",J128,0)</f>
        <v>0</v>
      </c>
      <c r="BJ128" s="14" t="s">
        <v>79</v>
      </c>
      <c r="BK128" s="161">
        <f>ROUND(I128*H128,2)</f>
        <v>0</v>
      </c>
      <c r="BL128" s="14" t="s">
        <v>85</v>
      </c>
      <c r="BM128" s="160" t="s">
        <v>132</v>
      </c>
    </row>
    <row r="129" spans="1:65" s="12" customFormat="1" ht="22.9" customHeight="1">
      <c r="B129" s="134"/>
      <c r="D129" s="135" t="s">
        <v>69</v>
      </c>
      <c r="E129" s="145" t="s">
        <v>79</v>
      </c>
      <c r="F129" s="145" t="s">
        <v>133</v>
      </c>
      <c r="I129" s="137"/>
      <c r="J129" s="146">
        <f>BK129</f>
        <v>0</v>
      </c>
      <c r="L129" s="134"/>
      <c r="M129" s="139"/>
      <c r="N129" s="140"/>
      <c r="O129" s="140"/>
      <c r="P129" s="141">
        <f>SUM(P130:P131)</f>
        <v>0</v>
      </c>
      <c r="Q129" s="140"/>
      <c r="R129" s="141">
        <f>SUM(R130:R131)</f>
        <v>6.5430069999999994</v>
      </c>
      <c r="S129" s="140"/>
      <c r="T129" s="142">
        <f>SUM(T130:T131)</f>
        <v>0</v>
      </c>
      <c r="AR129" s="135" t="s">
        <v>75</v>
      </c>
      <c r="AT129" s="143" t="s">
        <v>69</v>
      </c>
      <c r="AU129" s="143" t="s">
        <v>75</v>
      </c>
      <c r="AY129" s="135" t="s">
        <v>116</v>
      </c>
      <c r="BK129" s="144">
        <f>SUM(BK130:BK131)</f>
        <v>0</v>
      </c>
    </row>
    <row r="130" spans="1:65" s="2" customFormat="1" ht="24.2" customHeight="1">
      <c r="A130" s="29"/>
      <c r="B130" s="147"/>
      <c r="C130" s="148" t="s">
        <v>134</v>
      </c>
      <c r="D130" s="148" t="s">
        <v>118</v>
      </c>
      <c r="E130" s="149" t="s">
        <v>135</v>
      </c>
      <c r="F130" s="150" t="s">
        <v>136</v>
      </c>
      <c r="G130" s="151" t="s">
        <v>121</v>
      </c>
      <c r="H130" s="152">
        <v>2.9</v>
      </c>
      <c r="I130" s="153"/>
      <c r="J130" s="154">
        <f>ROUND(I130*H130,2)</f>
        <v>0</v>
      </c>
      <c r="K130" s="155"/>
      <c r="L130" s="30"/>
      <c r="M130" s="156" t="s">
        <v>1</v>
      </c>
      <c r="N130" s="157" t="s">
        <v>36</v>
      </c>
      <c r="O130" s="58"/>
      <c r="P130" s="158">
        <f>O130*H130</f>
        <v>0</v>
      </c>
      <c r="Q130" s="158">
        <v>2.2151299999999998</v>
      </c>
      <c r="R130" s="158">
        <f>Q130*H130</f>
        <v>6.4238769999999992</v>
      </c>
      <c r="S130" s="158">
        <v>0</v>
      </c>
      <c r="T130" s="159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85</v>
      </c>
      <c r="AT130" s="160" t="s">
        <v>118</v>
      </c>
      <c r="AU130" s="160" t="s">
        <v>79</v>
      </c>
      <c r="AY130" s="14" t="s">
        <v>116</v>
      </c>
      <c r="BE130" s="161">
        <f>IF(N130="základná",J130,0)</f>
        <v>0</v>
      </c>
      <c r="BF130" s="161">
        <f>IF(N130="znížená",J130,0)</f>
        <v>0</v>
      </c>
      <c r="BG130" s="161">
        <f>IF(N130="zákl. prenesená",J130,0)</f>
        <v>0</v>
      </c>
      <c r="BH130" s="161">
        <f>IF(N130="zníž. prenesená",J130,0)</f>
        <v>0</v>
      </c>
      <c r="BI130" s="161">
        <f>IF(N130="nulová",J130,0)</f>
        <v>0</v>
      </c>
      <c r="BJ130" s="14" t="s">
        <v>79</v>
      </c>
      <c r="BK130" s="161">
        <f>ROUND(I130*H130,2)</f>
        <v>0</v>
      </c>
      <c r="BL130" s="14" t="s">
        <v>85</v>
      </c>
      <c r="BM130" s="160" t="s">
        <v>137</v>
      </c>
    </row>
    <row r="131" spans="1:65" s="2" customFormat="1" ht="33" customHeight="1">
      <c r="A131" s="29"/>
      <c r="B131" s="147"/>
      <c r="C131" s="148" t="s">
        <v>138</v>
      </c>
      <c r="D131" s="148" t="s">
        <v>118</v>
      </c>
      <c r="E131" s="149" t="s">
        <v>139</v>
      </c>
      <c r="F131" s="150" t="s">
        <v>140</v>
      </c>
      <c r="G131" s="151" t="s">
        <v>131</v>
      </c>
      <c r="H131" s="152">
        <v>19</v>
      </c>
      <c r="I131" s="153"/>
      <c r="J131" s="154">
        <f>ROUND(I131*H131,2)</f>
        <v>0</v>
      </c>
      <c r="K131" s="155"/>
      <c r="L131" s="30"/>
      <c r="M131" s="156" t="s">
        <v>1</v>
      </c>
      <c r="N131" s="157" t="s">
        <v>36</v>
      </c>
      <c r="O131" s="58"/>
      <c r="P131" s="158">
        <f>O131*H131</f>
        <v>0</v>
      </c>
      <c r="Q131" s="158">
        <v>6.2700000000000004E-3</v>
      </c>
      <c r="R131" s="158">
        <f>Q131*H131</f>
        <v>0.11913000000000001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85</v>
      </c>
      <c r="AT131" s="160" t="s">
        <v>118</v>
      </c>
      <c r="AU131" s="160" t="s">
        <v>79</v>
      </c>
      <c r="AY131" s="14" t="s">
        <v>116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79</v>
      </c>
      <c r="BK131" s="161">
        <f>ROUND(I131*H131,2)</f>
        <v>0</v>
      </c>
      <c r="BL131" s="14" t="s">
        <v>85</v>
      </c>
      <c r="BM131" s="160" t="s">
        <v>141</v>
      </c>
    </row>
    <row r="132" spans="1:65" s="12" customFormat="1" ht="22.9" customHeight="1">
      <c r="B132" s="134"/>
      <c r="D132" s="135" t="s">
        <v>69</v>
      </c>
      <c r="E132" s="145" t="s">
        <v>134</v>
      </c>
      <c r="F132" s="145" t="s">
        <v>142</v>
      </c>
      <c r="I132" s="137"/>
      <c r="J132" s="146">
        <f>BK132</f>
        <v>0</v>
      </c>
      <c r="L132" s="134"/>
      <c r="M132" s="139"/>
      <c r="N132" s="140"/>
      <c r="O132" s="140"/>
      <c r="P132" s="141">
        <f>P133</f>
        <v>0</v>
      </c>
      <c r="Q132" s="140"/>
      <c r="R132" s="141">
        <f>R133</f>
        <v>6.9984599999999997</v>
      </c>
      <c r="S132" s="140"/>
      <c r="T132" s="142">
        <f>T133</f>
        <v>0</v>
      </c>
      <c r="AR132" s="135" t="s">
        <v>75</v>
      </c>
      <c r="AT132" s="143" t="s">
        <v>69</v>
      </c>
      <c r="AU132" s="143" t="s">
        <v>75</v>
      </c>
      <c r="AY132" s="135" t="s">
        <v>116</v>
      </c>
      <c r="BK132" s="144">
        <f>BK133</f>
        <v>0</v>
      </c>
    </row>
    <row r="133" spans="1:65" s="2" customFormat="1" ht="33" customHeight="1">
      <c r="A133" s="29"/>
      <c r="B133" s="147"/>
      <c r="C133" s="148" t="s">
        <v>143</v>
      </c>
      <c r="D133" s="148" t="s">
        <v>118</v>
      </c>
      <c r="E133" s="149" t="s">
        <v>144</v>
      </c>
      <c r="F133" s="150" t="s">
        <v>145</v>
      </c>
      <c r="G133" s="151" t="s">
        <v>131</v>
      </c>
      <c r="H133" s="152">
        <v>19</v>
      </c>
      <c r="I133" s="153"/>
      <c r="J133" s="154">
        <f>ROUND(I133*H133,2)</f>
        <v>0</v>
      </c>
      <c r="K133" s="155"/>
      <c r="L133" s="30"/>
      <c r="M133" s="156" t="s">
        <v>1</v>
      </c>
      <c r="N133" s="157" t="s">
        <v>36</v>
      </c>
      <c r="O133" s="58"/>
      <c r="P133" s="158">
        <f>O133*H133</f>
        <v>0</v>
      </c>
      <c r="Q133" s="158">
        <v>0.36834</v>
      </c>
      <c r="R133" s="158">
        <f>Q133*H133</f>
        <v>6.9984599999999997</v>
      </c>
      <c r="S133" s="158">
        <v>0</v>
      </c>
      <c r="T133" s="159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0" t="s">
        <v>85</v>
      </c>
      <c r="AT133" s="160" t="s">
        <v>118</v>
      </c>
      <c r="AU133" s="160" t="s">
        <v>79</v>
      </c>
      <c r="AY133" s="14" t="s">
        <v>116</v>
      </c>
      <c r="BE133" s="161">
        <f>IF(N133="základná",J133,0)</f>
        <v>0</v>
      </c>
      <c r="BF133" s="161">
        <f>IF(N133="znížená",J133,0)</f>
        <v>0</v>
      </c>
      <c r="BG133" s="161">
        <f>IF(N133="zákl. prenesená",J133,0)</f>
        <v>0</v>
      </c>
      <c r="BH133" s="161">
        <f>IF(N133="zníž. prenesená",J133,0)</f>
        <v>0</v>
      </c>
      <c r="BI133" s="161">
        <f>IF(N133="nulová",J133,0)</f>
        <v>0</v>
      </c>
      <c r="BJ133" s="14" t="s">
        <v>79</v>
      </c>
      <c r="BK133" s="161">
        <f>ROUND(I133*H133,2)</f>
        <v>0</v>
      </c>
      <c r="BL133" s="14" t="s">
        <v>85</v>
      </c>
      <c r="BM133" s="160" t="s">
        <v>146</v>
      </c>
    </row>
    <row r="134" spans="1:65" s="12" customFormat="1" ht="22.9" customHeight="1">
      <c r="B134" s="134"/>
      <c r="D134" s="135" t="s">
        <v>69</v>
      </c>
      <c r="E134" s="145" t="s">
        <v>147</v>
      </c>
      <c r="F134" s="145" t="s">
        <v>148</v>
      </c>
      <c r="I134" s="137"/>
      <c r="J134" s="146">
        <f>BK134</f>
        <v>0</v>
      </c>
      <c r="L134" s="134"/>
      <c r="M134" s="139"/>
      <c r="N134" s="140"/>
      <c r="O134" s="140"/>
      <c r="P134" s="141">
        <f>SUM(P135:P140)</f>
        <v>0</v>
      </c>
      <c r="Q134" s="140"/>
      <c r="R134" s="141">
        <f>SUM(R135:R140)</f>
        <v>1.6086739999999999</v>
      </c>
      <c r="S134" s="140"/>
      <c r="T134" s="142">
        <f>SUM(T135:T140)</f>
        <v>0</v>
      </c>
      <c r="AR134" s="135" t="s">
        <v>75</v>
      </c>
      <c r="AT134" s="143" t="s">
        <v>69</v>
      </c>
      <c r="AU134" s="143" t="s">
        <v>75</v>
      </c>
      <c r="AY134" s="135" t="s">
        <v>116</v>
      </c>
      <c r="BK134" s="144">
        <f>SUM(BK135:BK140)</f>
        <v>0</v>
      </c>
    </row>
    <row r="135" spans="1:65" s="2" customFormat="1" ht="37.9" customHeight="1">
      <c r="A135" s="29"/>
      <c r="B135" s="147"/>
      <c r="C135" s="148" t="s">
        <v>149</v>
      </c>
      <c r="D135" s="148" t="s">
        <v>118</v>
      </c>
      <c r="E135" s="149" t="s">
        <v>150</v>
      </c>
      <c r="F135" s="150" t="s">
        <v>151</v>
      </c>
      <c r="G135" s="151" t="s">
        <v>152</v>
      </c>
      <c r="H135" s="152">
        <v>12.4</v>
      </c>
      <c r="I135" s="153"/>
      <c r="J135" s="154">
        <f t="shared" ref="J135:J140" si="0">ROUND(I135*H135,2)</f>
        <v>0</v>
      </c>
      <c r="K135" s="155"/>
      <c r="L135" s="30"/>
      <c r="M135" s="156" t="s">
        <v>1</v>
      </c>
      <c r="N135" s="157" t="s">
        <v>36</v>
      </c>
      <c r="O135" s="58"/>
      <c r="P135" s="158">
        <f t="shared" ref="P135:P140" si="1">O135*H135</f>
        <v>0</v>
      </c>
      <c r="Q135" s="158">
        <v>9.7930000000000003E-2</v>
      </c>
      <c r="R135" s="158">
        <f t="shared" ref="R135:R140" si="2">Q135*H135</f>
        <v>1.214332</v>
      </c>
      <c r="S135" s="158">
        <v>0</v>
      </c>
      <c r="T135" s="159">
        <f t="shared" ref="T135:T140" si="3"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85</v>
      </c>
      <c r="AT135" s="160" t="s">
        <v>118</v>
      </c>
      <c r="AU135" s="160" t="s">
        <v>79</v>
      </c>
      <c r="AY135" s="14" t="s">
        <v>116</v>
      </c>
      <c r="BE135" s="161">
        <f t="shared" ref="BE135:BE140" si="4">IF(N135="základná",J135,0)</f>
        <v>0</v>
      </c>
      <c r="BF135" s="161">
        <f t="shared" ref="BF135:BF140" si="5">IF(N135="znížená",J135,0)</f>
        <v>0</v>
      </c>
      <c r="BG135" s="161">
        <f t="shared" ref="BG135:BG140" si="6">IF(N135="zákl. prenesená",J135,0)</f>
        <v>0</v>
      </c>
      <c r="BH135" s="161">
        <f t="shared" ref="BH135:BH140" si="7">IF(N135="zníž. prenesená",J135,0)</f>
        <v>0</v>
      </c>
      <c r="BI135" s="161">
        <f t="shared" ref="BI135:BI140" si="8">IF(N135="nulová",J135,0)</f>
        <v>0</v>
      </c>
      <c r="BJ135" s="14" t="s">
        <v>79</v>
      </c>
      <c r="BK135" s="161">
        <f t="shared" ref="BK135:BK140" si="9">ROUND(I135*H135,2)</f>
        <v>0</v>
      </c>
      <c r="BL135" s="14" t="s">
        <v>85</v>
      </c>
      <c r="BM135" s="160" t="s">
        <v>153</v>
      </c>
    </row>
    <row r="136" spans="1:65" s="2" customFormat="1" ht="21.75" customHeight="1">
      <c r="A136" s="29"/>
      <c r="B136" s="147"/>
      <c r="C136" s="162" t="s">
        <v>147</v>
      </c>
      <c r="D136" s="162" t="s">
        <v>154</v>
      </c>
      <c r="E136" s="163" t="s">
        <v>155</v>
      </c>
      <c r="F136" s="164" t="s">
        <v>156</v>
      </c>
      <c r="G136" s="165" t="s">
        <v>157</v>
      </c>
      <c r="H136" s="166">
        <v>12.523999999999999</v>
      </c>
      <c r="I136" s="167"/>
      <c r="J136" s="168">
        <f t="shared" si="0"/>
        <v>0</v>
      </c>
      <c r="K136" s="169"/>
      <c r="L136" s="170"/>
      <c r="M136" s="171" t="s">
        <v>1</v>
      </c>
      <c r="N136" s="172" t="s">
        <v>36</v>
      </c>
      <c r="O136" s="58"/>
      <c r="P136" s="158">
        <f t="shared" si="1"/>
        <v>0</v>
      </c>
      <c r="Q136" s="158">
        <v>2.3E-2</v>
      </c>
      <c r="R136" s="158">
        <f t="shared" si="2"/>
        <v>0.28805199999999997</v>
      </c>
      <c r="S136" s="158">
        <v>0</v>
      </c>
      <c r="T136" s="159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149</v>
      </c>
      <c r="AT136" s="160" t="s">
        <v>154</v>
      </c>
      <c r="AU136" s="160" t="s">
        <v>79</v>
      </c>
      <c r="AY136" s="14" t="s">
        <v>116</v>
      </c>
      <c r="BE136" s="161">
        <f t="shared" si="4"/>
        <v>0</v>
      </c>
      <c r="BF136" s="161">
        <f t="shared" si="5"/>
        <v>0</v>
      </c>
      <c r="BG136" s="161">
        <f t="shared" si="6"/>
        <v>0</v>
      </c>
      <c r="BH136" s="161">
        <f t="shared" si="7"/>
        <v>0</v>
      </c>
      <c r="BI136" s="161">
        <f t="shared" si="8"/>
        <v>0</v>
      </c>
      <c r="BJ136" s="14" t="s">
        <v>79</v>
      </c>
      <c r="BK136" s="161">
        <f t="shared" si="9"/>
        <v>0</v>
      </c>
      <c r="BL136" s="14" t="s">
        <v>85</v>
      </c>
      <c r="BM136" s="160" t="s">
        <v>158</v>
      </c>
    </row>
    <row r="137" spans="1:65" s="2" customFormat="1" ht="24.2" customHeight="1">
      <c r="A137" s="29"/>
      <c r="B137" s="147"/>
      <c r="C137" s="148" t="s">
        <v>159</v>
      </c>
      <c r="D137" s="148" t="s">
        <v>118</v>
      </c>
      <c r="E137" s="149" t="s">
        <v>160</v>
      </c>
      <c r="F137" s="150" t="s">
        <v>161</v>
      </c>
      <c r="G137" s="151" t="s">
        <v>157</v>
      </c>
      <c r="H137" s="152">
        <v>7</v>
      </c>
      <c r="I137" s="153"/>
      <c r="J137" s="154">
        <f t="shared" si="0"/>
        <v>0</v>
      </c>
      <c r="K137" s="155"/>
      <c r="L137" s="30"/>
      <c r="M137" s="156" t="s">
        <v>1</v>
      </c>
      <c r="N137" s="157" t="s">
        <v>36</v>
      </c>
      <c r="O137" s="58"/>
      <c r="P137" s="158">
        <f t="shared" si="1"/>
        <v>0</v>
      </c>
      <c r="Q137" s="158">
        <v>6.7000000000000002E-4</v>
      </c>
      <c r="R137" s="158">
        <f t="shared" si="2"/>
        <v>4.6899999999999997E-3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85</v>
      </c>
      <c r="AT137" s="160" t="s">
        <v>118</v>
      </c>
      <c r="AU137" s="160" t="s">
        <v>79</v>
      </c>
      <c r="AY137" s="14" t="s">
        <v>116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79</v>
      </c>
      <c r="BK137" s="161">
        <f t="shared" si="9"/>
        <v>0</v>
      </c>
      <c r="BL137" s="14" t="s">
        <v>85</v>
      </c>
      <c r="BM137" s="160" t="s">
        <v>162</v>
      </c>
    </row>
    <row r="138" spans="1:65" s="2" customFormat="1" ht="24.2" customHeight="1">
      <c r="A138" s="29"/>
      <c r="B138" s="147"/>
      <c r="C138" s="162" t="s">
        <v>163</v>
      </c>
      <c r="D138" s="162" t="s">
        <v>154</v>
      </c>
      <c r="E138" s="163" t="s">
        <v>164</v>
      </c>
      <c r="F138" s="164" t="s">
        <v>165</v>
      </c>
      <c r="G138" s="165" t="s">
        <v>157</v>
      </c>
      <c r="H138" s="166">
        <v>7</v>
      </c>
      <c r="I138" s="167"/>
      <c r="J138" s="168">
        <f t="shared" si="0"/>
        <v>0</v>
      </c>
      <c r="K138" s="169"/>
      <c r="L138" s="170"/>
      <c r="M138" s="171" t="s">
        <v>1</v>
      </c>
      <c r="N138" s="172" t="s">
        <v>36</v>
      </c>
      <c r="O138" s="58"/>
      <c r="P138" s="158">
        <f t="shared" si="1"/>
        <v>0</v>
      </c>
      <c r="Q138" s="158">
        <v>1.0999999999999999E-2</v>
      </c>
      <c r="R138" s="158">
        <f t="shared" si="2"/>
        <v>7.6999999999999999E-2</v>
      </c>
      <c r="S138" s="158">
        <v>0</v>
      </c>
      <c r="T138" s="159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149</v>
      </c>
      <c r="AT138" s="160" t="s">
        <v>154</v>
      </c>
      <c r="AU138" s="160" t="s">
        <v>79</v>
      </c>
      <c r="AY138" s="14" t="s">
        <v>116</v>
      </c>
      <c r="BE138" s="161">
        <f t="shared" si="4"/>
        <v>0</v>
      </c>
      <c r="BF138" s="161">
        <f t="shared" si="5"/>
        <v>0</v>
      </c>
      <c r="BG138" s="161">
        <f t="shared" si="6"/>
        <v>0</v>
      </c>
      <c r="BH138" s="161">
        <f t="shared" si="7"/>
        <v>0</v>
      </c>
      <c r="BI138" s="161">
        <f t="shared" si="8"/>
        <v>0</v>
      </c>
      <c r="BJ138" s="14" t="s">
        <v>79</v>
      </c>
      <c r="BK138" s="161">
        <f t="shared" si="9"/>
        <v>0</v>
      </c>
      <c r="BL138" s="14" t="s">
        <v>85</v>
      </c>
      <c r="BM138" s="160" t="s">
        <v>166</v>
      </c>
    </row>
    <row r="139" spans="1:65" s="2" customFormat="1" ht="16.5" customHeight="1">
      <c r="A139" s="29"/>
      <c r="B139" s="147"/>
      <c r="C139" s="148" t="s">
        <v>167</v>
      </c>
      <c r="D139" s="148" t="s">
        <v>118</v>
      </c>
      <c r="E139" s="149" t="s">
        <v>168</v>
      </c>
      <c r="F139" s="150" t="s">
        <v>169</v>
      </c>
      <c r="G139" s="151" t="s">
        <v>157</v>
      </c>
      <c r="H139" s="152">
        <v>1</v>
      </c>
      <c r="I139" s="153"/>
      <c r="J139" s="154">
        <f t="shared" si="0"/>
        <v>0</v>
      </c>
      <c r="K139" s="155"/>
      <c r="L139" s="30"/>
      <c r="M139" s="156" t="s">
        <v>1</v>
      </c>
      <c r="N139" s="157" t="s">
        <v>36</v>
      </c>
      <c r="O139" s="58"/>
      <c r="P139" s="158">
        <f t="shared" si="1"/>
        <v>0</v>
      </c>
      <c r="Q139" s="158">
        <v>1.49E-2</v>
      </c>
      <c r="R139" s="158">
        <f t="shared" si="2"/>
        <v>1.49E-2</v>
      </c>
      <c r="S139" s="158">
        <v>0</v>
      </c>
      <c r="T139" s="159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170</v>
      </c>
      <c r="AT139" s="160" t="s">
        <v>118</v>
      </c>
      <c r="AU139" s="160" t="s">
        <v>79</v>
      </c>
      <c r="AY139" s="14" t="s">
        <v>116</v>
      </c>
      <c r="BE139" s="161">
        <f t="shared" si="4"/>
        <v>0</v>
      </c>
      <c r="BF139" s="161">
        <f t="shared" si="5"/>
        <v>0</v>
      </c>
      <c r="BG139" s="161">
        <f t="shared" si="6"/>
        <v>0</v>
      </c>
      <c r="BH139" s="161">
        <f t="shared" si="7"/>
        <v>0</v>
      </c>
      <c r="BI139" s="161">
        <f t="shared" si="8"/>
        <v>0</v>
      </c>
      <c r="BJ139" s="14" t="s">
        <v>79</v>
      </c>
      <c r="BK139" s="161">
        <f t="shared" si="9"/>
        <v>0</v>
      </c>
      <c r="BL139" s="14" t="s">
        <v>170</v>
      </c>
      <c r="BM139" s="160" t="s">
        <v>171</v>
      </c>
    </row>
    <row r="140" spans="1:65" s="2" customFormat="1" ht="62.65" customHeight="1">
      <c r="A140" s="29"/>
      <c r="B140" s="147"/>
      <c r="C140" s="162" t="s">
        <v>172</v>
      </c>
      <c r="D140" s="162" t="s">
        <v>154</v>
      </c>
      <c r="E140" s="163" t="s">
        <v>173</v>
      </c>
      <c r="F140" s="164" t="s">
        <v>174</v>
      </c>
      <c r="G140" s="165" t="s">
        <v>157</v>
      </c>
      <c r="H140" s="166">
        <v>1</v>
      </c>
      <c r="I140" s="167"/>
      <c r="J140" s="168">
        <f t="shared" si="0"/>
        <v>0</v>
      </c>
      <c r="K140" s="169"/>
      <c r="L140" s="170"/>
      <c r="M140" s="171" t="s">
        <v>1</v>
      </c>
      <c r="N140" s="172" t="s">
        <v>36</v>
      </c>
      <c r="O140" s="58"/>
      <c r="P140" s="158">
        <f t="shared" si="1"/>
        <v>0</v>
      </c>
      <c r="Q140" s="158">
        <v>9.7000000000000003E-3</v>
      </c>
      <c r="R140" s="158">
        <f t="shared" si="2"/>
        <v>9.7000000000000003E-3</v>
      </c>
      <c r="S140" s="158">
        <v>0</v>
      </c>
      <c r="T140" s="159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175</v>
      </c>
      <c r="AT140" s="160" t="s">
        <v>154</v>
      </c>
      <c r="AU140" s="160" t="s">
        <v>79</v>
      </c>
      <c r="AY140" s="14" t="s">
        <v>116</v>
      </c>
      <c r="BE140" s="161">
        <f t="shared" si="4"/>
        <v>0</v>
      </c>
      <c r="BF140" s="161">
        <f t="shared" si="5"/>
        <v>0</v>
      </c>
      <c r="BG140" s="161">
        <f t="shared" si="6"/>
        <v>0</v>
      </c>
      <c r="BH140" s="161">
        <f t="shared" si="7"/>
        <v>0</v>
      </c>
      <c r="BI140" s="161">
        <f t="shared" si="8"/>
        <v>0</v>
      </c>
      <c r="BJ140" s="14" t="s">
        <v>79</v>
      </c>
      <c r="BK140" s="161">
        <f t="shared" si="9"/>
        <v>0</v>
      </c>
      <c r="BL140" s="14" t="s">
        <v>170</v>
      </c>
      <c r="BM140" s="160" t="s">
        <v>176</v>
      </c>
    </row>
    <row r="141" spans="1:65" s="12" customFormat="1" ht="22.9" customHeight="1">
      <c r="B141" s="134"/>
      <c r="D141" s="135" t="s">
        <v>69</v>
      </c>
      <c r="E141" s="145" t="s">
        <v>177</v>
      </c>
      <c r="F141" s="145" t="s">
        <v>178</v>
      </c>
      <c r="I141" s="137"/>
      <c r="J141" s="146">
        <f>BK141</f>
        <v>0</v>
      </c>
      <c r="L141" s="134"/>
      <c r="M141" s="139"/>
      <c r="N141" s="140"/>
      <c r="O141" s="140"/>
      <c r="P141" s="141">
        <f>P142</f>
        <v>0</v>
      </c>
      <c r="Q141" s="140"/>
      <c r="R141" s="141">
        <f>R142</f>
        <v>0</v>
      </c>
      <c r="S141" s="140"/>
      <c r="T141" s="142">
        <f>T142</f>
        <v>0</v>
      </c>
      <c r="AR141" s="135" t="s">
        <v>75</v>
      </c>
      <c r="AT141" s="143" t="s">
        <v>69</v>
      </c>
      <c r="AU141" s="143" t="s">
        <v>75</v>
      </c>
      <c r="AY141" s="135" t="s">
        <v>116</v>
      </c>
      <c r="BK141" s="144">
        <f>BK142</f>
        <v>0</v>
      </c>
    </row>
    <row r="142" spans="1:65" s="2" customFormat="1" ht="33" customHeight="1">
      <c r="A142" s="29"/>
      <c r="B142" s="147"/>
      <c r="C142" s="148" t="s">
        <v>179</v>
      </c>
      <c r="D142" s="148" t="s">
        <v>118</v>
      </c>
      <c r="E142" s="149" t="s">
        <v>180</v>
      </c>
      <c r="F142" s="150" t="s">
        <v>181</v>
      </c>
      <c r="G142" s="151" t="s">
        <v>182</v>
      </c>
      <c r="H142" s="152">
        <v>15.125999999999999</v>
      </c>
      <c r="I142" s="153"/>
      <c r="J142" s="154">
        <f>ROUND(I142*H142,2)</f>
        <v>0</v>
      </c>
      <c r="K142" s="155"/>
      <c r="L142" s="30"/>
      <c r="M142" s="173" t="s">
        <v>1</v>
      </c>
      <c r="N142" s="174" t="s">
        <v>36</v>
      </c>
      <c r="O142" s="175"/>
      <c r="P142" s="176">
        <f>O142*H142</f>
        <v>0</v>
      </c>
      <c r="Q142" s="176">
        <v>0</v>
      </c>
      <c r="R142" s="176">
        <f>Q142*H142</f>
        <v>0</v>
      </c>
      <c r="S142" s="176">
        <v>0</v>
      </c>
      <c r="T142" s="177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0" t="s">
        <v>85</v>
      </c>
      <c r="AT142" s="160" t="s">
        <v>118</v>
      </c>
      <c r="AU142" s="160" t="s">
        <v>79</v>
      </c>
      <c r="AY142" s="14" t="s">
        <v>116</v>
      </c>
      <c r="BE142" s="161">
        <f>IF(N142="základná",J142,0)</f>
        <v>0</v>
      </c>
      <c r="BF142" s="161">
        <f>IF(N142="znížená",J142,0)</f>
        <v>0</v>
      </c>
      <c r="BG142" s="161">
        <f>IF(N142="zákl. prenesená",J142,0)</f>
        <v>0</v>
      </c>
      <c r="BH142" s="161">
        <f>IF(N142="zníž. prenesená",J142,0)</f>
        <v>0</v>
      </c>
      <c r="BI142" s="161">
        <f>IF(N142="nulová",J142,0)</f>
        <v>0</v>
      </c>
      <c r="BJ142" s="14" t="s">
        <v>79</v>
      </c>
      <c r="BK142" s="161">
        <f>ROUND(I142*H142,2)</f>
        <v>0</v>
      </c>
      <c r="BL142" s="14" t="s">
        <v>85</v>
      </c>
      <c r="BM142" s="160" t="s">
        <v>183</v>
      </c>
    </row>
    <row r="143" spans="1:65" s="2" customFormat="1" ht="6.95" customHeight="1">
      <c r="A143" s="29"/>
      <c r="B143" s="47"/>
      <c r="C143" s="48"/>
      <c r="D143" s="48"/>
      <c r="E143" s="48"/>
      <c r="F143" s="48"/>
      <c r="G143" s="48"/>
      <c r="H143" s="48"/>
      <c r="I143" s="48"/>
      <c r="J143" s="48"/>
      <c r="K143" s="48"/>
      <c r="L143" s="30"/>
      <c r="M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</sheetData>
  <autoFilter ref="C121:K142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48"/>
  <sheetViews>
    <sheetView showGridLines="0" workbookViewId="0">
      <selection activeCell="J12" sqref="J12"/>
    </sheetView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201"/>
      <c r="N2" s="201"/>
      <c r="O2" s="201"/>
      <c r="P2" s="201"/>
      <c r="Q2" s="201"/>
      <c r="R2" s="201"/>
      <c r="S2" s="201"/>
      <c r="T2" s="201"/>
      <c r="U2" s="201"/>
      <c r="V2" s="201"/>
      <c r="AT2" s="14" t="s">
        <v>81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70</v>
      </c>
    </row>
    <row r="4" spans="1:46" s="1" customFormat="1" ht="24.95" customHeight="1">
      <c r="B4" s="17"/>
      <c r="D4" s="18" t="s">
        <v>88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0" t="str">
        <f>'Rekapitulácia stavby'!K6</f>
        <v>Osadenie prístreškov v areáloch základných škôl v Humennom</v>
      </c>
      <c r="F7" s="221"/>
      <c r="G7" s="221"/>
      <c r="H7" s="221"/>
      <c r="L7" s="17"/>
    </row>
    <row r="8" spans="1:46" s="2" customFormat="1" ht="12" customHeight="1">
      <c r="A8" s="29"/>
      <c r="B8" s="30"/>
      <c r="C8" s="29"/>
      <c r="D8" s="24" t="s">
        <v>89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78" t="s">
        <v>184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5"/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tr">
        <f>IF('Rekapitulácia stavby'!AN10="","",'Rekapitulácia stavby'!AN10)</f>
        <v/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23</v>
      </c>
      <c r="J15" s="22" t="str">
        <f>IF('Rekapitulácia stavby'!AN11="","",'Rekapitulácia stavby'!AN11)</f>
        <v/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24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3" t="str">
        <f>'Rekapitulácia stavby'!E14</f>
        <v>Vyplň údaj</v>
      </c>
      <c r="F18" s="200"/>
      <c r="G18" s="200"/>
      <c r="H18" s="200"/>
      <c r="I18" s="24" t="s">
        <v>23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26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23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28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23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29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5" t="s">
        <v>1</v>
      </c>
      <c r="F27" s="205"/>
      <c r="G27" s="205"/>
      <c r="H27" s="205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30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32</v>
      </c>
      <c r="G32" s="29"/>
      <c r="H32" s="29"/>
      <c r="I32" s="33" t="s">
        <v>31</v>
      </c>
      <c r="J32" s="33" t="s">
        <v>33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34</v>
      </c>
      <c r="E33" s="35" t="s">
        <v>35</v>
      </c>
      <c r="F33" s="99">
        <f>ROUND((SUM(BE122:BE147)),  2)</f>
        <v>0</v>
      </c>
      <c r="G33" s="100"/>
      <c r="H33" s="100"/>
      <c r="I33" s="101">
        <v>0.2</v>
      </c>
      <c r="J33" s="99">
        <f>ROUND(((SUM(BE122:BE147))*I33),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36</v>
      </c>
      <c r="F34" s="99">
        <f>ROUND((SUM(BF122:BF147)),  2)</f>
        <v>0</v>
      </c>
      <c r="G34" s="100"/>
      <c r="H34" s="100"/>
      <c r="I34" s="101">
        <v>0.2</v>
      </c>
      <c r="J34" s="99">
        <f>ROUND(((SUM(BF122:BF147))*I34),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37</v>
      </c>
      <c r="F35" s="102">
        <f>ROUND((SUM(BG122:BG147)),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38</v>
      </c>
      <c r="F36" s="102">
        <f>ROUND((SUM(BH122:BH147)),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39</v>
      </c>
      <c r="F37" s="99">
        <f>ROUND((SUM(BI122:BI147)),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40</v>
      </c>
      <c r="E39" s="60"/>
      <c r="F39" s="60"/>
      <c r="G39" s="106" t="s">
        <v>41</v>
      </c>
      <c r="H39" s="107" t="s">
        <v>42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43</v>
      </c>
      <c r="E50" s="44"/>
      <c r="F50" s="44"/>
      <c r="G50" s="43" t="s">
        <v>44</v>
      </c>
      <c r="H50" s="44"/>
      <c r="I50" s="44"/>
      <c r="J50" s="44"/>
      <c r="K50" s="44"/>
      <c r="L50" s="42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5" t="s">
        <v>45</v>
      </c>
      <c r="E61" s="32"/>
      <c r="F61" s="110" t="s">
        <v>46</v>
      </c>
      <c r="G61" s="45" t="s">
        <v>45</v>
      </c>
      <c r="H61" s="32"/>
      <c r="I61" s="32"/>
      <c r="J61" s="111" t="s">
        <v>46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3" t="s">
        <v>47</v>
      </c>
      <c r="E65" s="46"/>
      <c r="F65" s="46"/>
      <c r="G65" s="43" t="s">
        <v>48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5" t="s">
        <v>45</v>
      </c>
      <c r="E76" s="32"/>
      <c r="F76" s="110" t="s">
        <v>46</v>
      </c>
      <c r="G76" s="45" t="s">
        <v>45</v>
      </c>
      <c r="H76" s="32"/>
      <c r="I76" s="32"/>
      <c r="J76" s="111" t="s">
        <v>46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91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Osadenie prístreškov v areáloch základných škôl v Humennom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89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178" t="str">
        <f>E9</f>
        <v>2 - Osadenie prístreškov pre bicykle v areáli ZŠ Hrnčiarska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18</v>
      </c>
      <c r="D89" s="29"/>
      <c r="E89" s="29"/>
      <c r="F89" s="22" t="str">
        <f>F12</f>
        <v xml:space="preserve"> </v>
      </c>
      <c r="G89" s="29"/>
      <c r="H89" s="29"/>
      <c r="I89" s="24" t="s">
        <v>20</v>
      </c>
      <c r="J89" s="55" t="str">
        <f>IF(J12="","",J12)</f>
        <v/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21</v>
      </c>
      <c r="D91" s="29"/>
      <c r="E91" s="29"/>
      <c r="F91" s="22" t="str">
        <f>E15</f>
        <v xml:space="preserve"> </v>
      </c>
      <c r="G91" s="29"/>
      <c r="H91" s="29"/>
      <c r="I91" s="24" t="s">
        <v>26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24</v>
      </c>
      <c r="D92" s="29"/>
      <c r="E92" s="29"/>
      <c r="F92" s="22" t="str">
        <f>IF(E18="","",E18)</f>
        <v>Vyplň údaj</v>
      </c>
      <c r="G92" s="29"/>
      <c r="H92" s="29"/>
      <c r="I92" s="24" t="s">
        <v>28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92</v>
      </c>
      <c r="D94" s="104"/>
      <c r="E94" s="104"/>
      <c r="F94" s="104"/>
      <c r="G94" s="104"/>
      <c r="H94" s="104"/>
      <c r="I94" s="104"/>
      <c r="J94" s="113" t="s">
        <v>93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94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95</v>
      </c>
    </row>
    <row r="97" spans="1:31" s="9" customFormat="1" ht="24.95" hidden="1" customHeight="1">
      <c r="B97" s="115"/>
      <c r="D97" s="116" t="s">
        <v>96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hidden="1" customHeight="1">
      <c r="B98" s="119"/>
      <c r="D98" s="120" t="s">
        <v>97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hidden="1" customHeight="1">
      <c r="B99" s="119"/>
      <c r="D99" s="120" t="s">
        <v>98</v>
      </c>
      <c r="E99" s="121"/>
      <c r="F99" s="121"/>
      <c r="G99" s="121"/>
      <c r="H99" s="121"/>
      <c r="I99" s="121"/>
      <c r="J99" s="122">
        <f>J130</f>
        <v>0</v>
      </c>
      <c r="L99" s="119"/>
    </row>
    <row r="100" spans="1:31" s="10" customFormat="1" ht="19.899999999999999" hidden="1" customHeight="1">
      <c r="B100" s="119"/>
      <c r="D100" s="120" t="s">
        <v>99</v>
      </c>
      <c r="E100" s="121"/>
      <c r="F100" s="121"/>
      <c r="G100" s="121"/>
      <c r="H100" s="121"/>
      <c r="I100" s="121"/>
      <c r="J100" s="122">
        <f>J133</f>
        <v>0</v>
      </c>
      <c r="L100" s="119"/>
    </row>
    <row r="101" spans="1:31" s="10" customFormat="1" ht="19.899999999999999" hidden="1" customHeight="1">
      <c r="B101" s="119"/>
      <c r="D101" s="120" t="s">
        <v>100</v>
      </c>
      <c r="E101" s="121"/>
      <c r="F101" s="121"/>
      <c r="G101" s="121"/>
      <c r="H101" s="121"/>
      <c r="I101" s="121"/>
      <c r="J101" s="122">
        <f>J135</f>
        <v>0</v>
      </c>
      <c r="L101" s="119"/>
    </row>
    <row r="102" spans="1:31" s="10" customFormat="1" ht="19.899999999999999" hidden="1" customHeight="1">
      <c r="B102" s="119"/>
      <c r="D102" s="120" t="s">
        <v>101</v>
      </c>
      <c r="E102" s="121"/>
      <c r="F102" s="121"/>
      <c r="G102" s="121"/>
      <c r="H102" s="121"/>
      <c r="I102" s="121"/>
      <c r="J102" s="122">
        <f>J146</f>
        <v>0</v>
      </c>
      <c r="L102" s="119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t="11.25" hidden="1"/>
    <row r="106" spans="1:31" ht="11.25" hidden="1"/>
    <row r="107" spans="1:31" ht="11.25" hidden="1"/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102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14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0" t="str">
        <f>E7</f>
        <v>Osadenie prístreškov v areáloch základných škôl v Humennom</v>
      </c>
      <c r="F112" s="221"/>
      <c r="G112" s="221"/>
      <c r="H112" s="221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89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6.5" customHeight="1">
      <c r="A114" s="29"/>
      <c r="B114" s="30"/>
      <c r="C114" s="29"/>
      <c r="D114" s="29"/>
      <c r="E114" s="178" t="str">
        <f>E9</f>
        <v>2 - Osadenie prístreškov pre bicykle v areáli ZŠ Hrnčiarska</v>
      </c>
      <c r="F114" s="222"/>
      <c r="G114" s="222"/>
      <c r="H114" s="222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18</v>
      </c>
      <c r="D116" s="29"/>
      <c r="E116" s="29"/>
      <c r="F116" s="22" t="str">
        <f>F12</f>
        <v xml:space="preserve"> </v>
      </c>
      <c r="G116" s="29"/>
      <c r="H116" s="29"/>
      <c r="I116" s="24" t="s">
        <v>20</v>
      </c>
      <c r="J116" s="55" t="str">
        <f>IF(J12="","",J12)</f>
        <v/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21</v>
      </c>
      <c r="D118" s="29"/>
      <c r="E118" s="29"/>
      <c r="F118" s="22" t="str">
        <f>E15</f>
        <v xml:space="preserve"> </v>
      </c>
      <c r="G118" s="29"/>
      <c r="H118" s="29"/>
      <c r="I118" s="24" t="s">
        <v>26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24</v>
      </c>
      <c r="D119" s="29"/>
      <c r="E119" s="29"/>
      <c r="F119" s="22" t="str">
        <f>IF(E18="","",E18)</f>
        <v>Vyplň údaj</v>
      </c>
      <c r="G119" s="29"/>
      <c r="H119" s="29"/>
      <c r="I119" s="24" t="s">
        <v>28</v>
      </c>
      <c r="J119" s="27" t="str">
        <f>E24</f>
        <v xml:space="preserve"> 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103</v>
      </c>
      <c r="D121" s="126" t="s">
        <v>55</v>
      </c>
      <c r="E121" s="126" t="s">
        <v>51</v>
      </c>
      <c r="F121" s="126" t="s">
        <v>52</v>
      </c>
      <c r="G121" s="126" t="s">
        <v>104</v>
      </c>
      <c r="H121" s="126" t="s">
        <v>105</v>
      </c>
      <c r="I121" s="126" t="s">
        <v>106</v>
      </c>
      <c r="J121" s="127" t="s">
        <v>93</v>
      </c>
      <c r="K121" s="128" t="s">
        <v>107</v>
      </c>
      <c r="L121" s="129"/>
      <c r="M121" s="62" t="s">
        <v>1</v>
      </c>
      <c r="N121" s="63" t="s">
        <v>34</v>
      </c>
      <c r="O121" s="63" t="s">
        <v>108</v>
      </c>
      <c r="P121" s="63" t="s">
        <v>109</v>
      </c>
      <c r="Q121" s="63" t="s">
        <v>110</v>
      </c>
      <c r="R121" s="63" t="s">
        <v>111</v>
      </c>
      <c r="S121" s="63" t="s">
        <v>112</v>
      </c>
      <c r="T121" s="64" t="s">
        <v>113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94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</f>
        <v>0</v>
      </c>
      <c r="Q122" s="66"/>
      <c r="R122" s="131">
        <f>R123</f>
        <v>13.9107086</v>
      </c>
      <c r="S122" s="66"/>
      <c r="T122" s="132">
        <f>T123</f>
        <v>0.72499999999999998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69</v>
      </c>
      <c r="AU122" s="14" t="s">
        <v>95</v>
      </c>
      <c r="BK122" s="133">
        <f>BK123</f>
        <v>0</v>
      </c>
    </row>
    <row r="123" spans="1:65" s="12" customFormat="1" ht="25.9" customHeight="1">
      <c r="B123" s="134"/>
      <c r="D123" s="135" t="s">
        <v>69</v>
      </c>
      <c r="E123" s="136" t="s">
        <v>114</v>
      </c>
      <c r="F123" s="136" t="s">
        <v>115</v>
      </c>
      <c r="I123" s="137"/>
      <c r="J123" s="138">
        <f>BK123</f>
        <v>0</v>
      </c>
      <c r="L123" s="134"/>
      <c r="M123" s="139"/>
      <c r="N123" s="140"/>
      <c r="O123" s="140"/>
      <c r="P123" s="141">
        <f>P124+P130+P133+P135+P146</f>
        <v>0</v>
      </c>
      <c r="Q123" s="140"/>
      <c r="R123" s="141">
        <f>R124+R130+R133+R135+R146</f>
        <v>13.9107086</v>
      </c>
      <c r="S123" s="140"/>
      <c r="T123" s="142">
        <f>T124+T130+T133+T135+T146</f>
        <v>0.72499999999999998</v>
      </c>
      <c r="AR123" s="135" t="s">
        <v>75</v>
      </c>
      <c r="AT123" s="143" t="s">
        <v>69</v>
      </c>
      <c r="AU123" s="143" t="s">
        <v>70</v>
      </c>
      <c r="AY123" s="135" t="s">
        <v>116</v>
      </c>
      <c r="BK123" s="144">
        <f>BK124+BK130+BK133+BK135+BK146</f>
        <v>0</v>
      </c>
    </row>
    <row r="124" spans="1:65" s="12" customFormat="1" ht="22.9" customHeight="1">
      <c r="B124" s="134"/>
      <c r="D124" s="135" t="s">
        <v>69</v>
      </c>
      <c r="E124" s="145" t="s">
        <v>75</v>
      </c>
      <c r="F124" s="145" t="s">
        <v>117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SUM(P125:P129)</f>
        <v>0</v>
      </c>
      <c r="Q124" s="140"/>
      <c r="R124" s="141">
        <f>SUM(R125:R129)</f>
        <v>0</v>
      </c>
      <c r="S124" s="140"/>
      <c r="T124" s="142">
        <f>SUM(T125:T129)</f>
        <v>0.72499999999999998</v>
      </c>
      <c r="AR124" s="135" t="s">
        <v>75</v>
      </c>
      <c r="AT124" s="143" t="s">
        <v>69</v>
      </c>
      <c r="AU124" s="143" t="s">
        <v>75</v>
      </c>
      <c r="AY124" s="135" t="s">
        <v>116</v>
      </c>
      <c r="BK124" s="144">
        <f>SUM(BK125:BK129)</f>
        <v>0</v>
      </c>
    </row>
    <row r="125" spans="1:65" s="2" customFormat="1" ht="33" customHeight="1">
      <c r="A125" s="29"/>
      <c r="B125" s="147"/>
      <c r="C125" s="148" t="s">
        <v>75</v>
      </c>
      <c r="D125" s="148" t="s">
        <v>118</v>
      </c>
      <c r="E125" s="149" t="s">
        <v>185</v>
      </c>
      <c r="F125" s="150" t="s">
        <v>186</v>
      </c>
      <c r="G125" s="151" t="s">
        <v>152</v>
      </c>
      <c r="H125" s="152">
        <v>5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36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0.14499999999999999</v>
      </c>
      <c r="T125" s="159">
        <f>S125*H125</f>
        <v>0.72499999999999998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85</v>
      </c>
      <c r="AT125" s="160" t="s">
        <v>118</v>
      </c>
      <c r="AU125" s="160" t="s">
        <v>79</v>
      </c>
      <c r="AY125" s="14" t="s">
        <v>116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79</v>
      </c>
      <c r="BK125" s="161">
        <f>ROUND(I125*H125,2)</f>
        <v>0</v>
      </c>
      <c r="BL125" s="14" t="s">
        <v>85</v>
      </c>
      <c r="BM125" s="160" t="s">
        <v>187</v>
      </c>
    </row>
    <row r="126" spans="1:65" s="2" customFormat="1" ht="24.2" customHeight="1">
      <c r="A126" s="29"/>
      <c r="B126" s="147"/>
      <c r="C126" s="148" t="s">
        <v>79</v>
      </c>
      <c r="D126" s="148" t="s">
        <v>118</v>
      </c>
      <c r="E126" s="149" t="s">
        <v>119</v>
      </c>
      <c r="F126" s="150" t="s">
        <v>120</v>
      </c>
      <c r="G126" s="151" t="s">
        <v>121</v>
      </c>
      <c r="H126" s="152">
        <v>8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36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</v>
      </c>
      <c r="T126" s="159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85</v>
      </c>
      <c r="AT126" s="160" t="s">
        <v>118</v>
      </c>
      <c r="AU126" s="160" t="s">
        <v>79</v>
      </c>
      <c r="AY126" s="14" t="s">
        <v>116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79</v>
      </c>
      <c r="BK126" s="161">
        <f>ROUND(I126*H126,2)</f>
        <v>0</v>
      </c>
      <c r="BL126" s="14" t="s">
        <v>85</v>
      </c>
      <c r="BM126" s="160" t="s">
        <v>188</v>
      </c>
    </row>
    <row r="127" spans="1:65" s="2" customFormat="1" ht="24.2" customHeight="1">
      <c r="A127" s="29"/>
      <c r="B127" s="147"/>
      <c r="C127" s="148" t="s">
        <v>82</v>
      </c>
      <c r="D127" s="148" t="s">
        <v>118</v>
      </c>
      <c r="E127" s="149" t="s">
        <v>123</v>
      </c>
      <c r="F127" s="150" t="s">
        <v>124</v>
      </c>
      <c r="G127" s="151" t="s">
        <v>121</v>
      </c>
      <c r="H127" s="152">
        <v>2.4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36</v>
      </c>
      <c r="O127" s="58"/>
      <c r="P127" s="158">
        <f>O127*H127</f>
        <v>0</v>
      </c>
      <c r="Q127" s="158">
        <v>0</v>
      </c>
      <c r="R127" s="158">
        <f>Q127*H127</f>
        <v>0</v>
      </c>
      <c r="S127" s="158">
        <v>0</v>
      </c>
      <c r="T127" s="159">
        <f>S127*H127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85</v>
      </c>
      <c r="AT127" s="160" t="s">
        <v>118</v>
      </c>
      <c r="AU127" s="160" t="s">
        <v>79</v>
      </c>
      <c r="AY127" s="14" t="s">
        <v>116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79</v>
      </c>
      <c r="BK127" s="161">
        <f>ROUND(I127*H127,2)</f>
        <v>0</v>
      </c>
      <c r="BL127" s="14" t="s">
        <v>85</v>
      </c>
      <c r="BM127" s="160" t="s">
        <v>189</v>
      </c>
    </row>
    <row r="128" spans="1:65" s="2" customFormat="1" ht="24.2" customHeight="1">
      <c r="A128" s="29"/>
      <c r="B128" s="147"/>
      <c r="C128" s="148" t="s">
        <v>85</v>
      </c>
      <c r="D128" s="148" t="s">
        <v>118</v>
      </c>
      <c r="E128" s="149" t="s">
        <v>126</v>
      </c>
      <c r="F128" s="150" t="s">
        <v>127</v>
      </c>
      <c r="G128" s="151" t="s">
        <v>121</v>
      </c>
      <c r="H128" s="152">
        <v>8</v>
      </c>
      <c r="I128" s="153"/>
      <c r="J128" s="154">
        <f>ROUND(I128*H128,2)</f>
        <v>0</v>
      </c>
      <c r="K128" s="155"/>
      <c r="L128" s="30"/>
      <c r="M128" s="156" t="s">
        <v>1</v>
      </c>
      <c r="N128" s="157" t="s">
        <v>36</v>
      </c>
      <c r="O128" s="58"/>
      <c r="P128" s="158">
        <f>O128*H128</f>
        <v>0</v>
      </c>
      <c r="Q128" s="158">
        <v>0</v>
      </c>
      <c r="R128" s="158">
        <f>Q128*H128</f>
        <v>0</v>
      </c>
      <c r="S128" s="158">
        <v>0</v>
      </c>
      <c r="T128" s="159">
        <f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60" t="s">
        <v>85</v>
      </c>
      <c r="AT128" s="160" t="s">
        <v>118</v>
      </c>
      <c r="AU128" s="160" t="s">
        <v>79</v>
      </c>
      <c r="AY128" s="14" t="s">
        <v>116</v>
      </c>
      <c r="BE128" s="161">
        <f>IF(N128="základná",J128,0)</f>
        <v>0</v>
      </c>
      <c r="BF128" s="161">
        <f>IF(N128="znížená",J128,0)</f>
        <v>0</v>
      </c>
      <c r="BG128" s="161">
        <f>IF(N128="zákl. prenesená",J128,0)</f>
        <v>0</v>
      </c>
      <c r="BH128" s="161">
        <f>IF(N128="zníž. prenesená",J128,0)</f>
        <v>0</v>
      </c>
      <c r="BI128" s="161">
        <f>IF(N128="nulová",J128,0)</f>
        <v>0</v>
      </c>
      <c r="BJ128" s="14" t="s">
        <v>79</v>
      </c>
      <c r="BK128" s="161">
        <f>ROUND(I128*H128,2)</f>
        <v>0</v>
      </c>
      <c r="BL128" s="14" t="s">
        <v>85</v>
      </c>
      <c r="BM128" s="160" t="s">
        <v>190</v>
      </c>
    </row>
    <row r="129" spans="1:65" s="2" customFormat="1" ht="24.2" customHeight="1">
      <c r="A129" s="29"/>
      <c r="B129" s="147"/>
      <c r="C129" s="148" t="s">
        <v>134</v>
      </c>
      <c r="D129" s="148" t="s">
        <v>118</v>
      </c>
      <c r="E129" s="149" t="s">
        <v>129</v>
      </c>
      <c r="F129" s="150" t="s">
        <v>130</v>
      </c>
      <c r="G129" s="151" t="s">
        <v>131</v>
      </c>
      <c r="H129" s="152">
        <v>40</v>
      </c>
      <c r="I129" s="153"/>
      <c r="J129" s="154">
        <f>ROUND(I129*H129,2)</f>
        <v>0</v>
      </c>
      <c r="K129" s="155"/>
      <c r="L129" s="30"/>
      <c r="M129" s="156" t="s">
        <v>1</v>
      </c>
      <c r="N129" s="157" t="s">
        <v>36</v>
      </c>
      <c r="O129" s="58"/>
      <c r="P129" s="158">
        <f>O129*H129</f>
        <v>0</v>
      </c>
      <c r="Q129" s="158">
        <v>0</v>
      </c>
      <c r="R129" s="158">
        <f>Q129*H129</f>
        <v>0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85</v>
      </c>
      <c r="AT129" s="160" t="s">
        <v>118</v>
      </c>
      <c r="AU129" s="160" t="s">
        <v>79</v>
      </c>
      <c r="AY129" s="14" t="s">
        <v>116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79</v>
      </c>
      <c r="BK129" s="161">
        <f>ROUND(I129*H129,2)</f>
        <v>0</v>
      </c>
      <c r="BL129" s="14" t="s">
        <v>85</v>
      </c>
      <c r="BM129" s="160" t="s">
        <v>191</v>
      </c>
    </row>
    <row r="130" spans="1:65" s="12" customFormat="1" ht="22.9" customHeight="1">
      <c r="B130" s="134"/>
      <c r="D130" s="135" t="s">
        <v>69</v>
      </c>
      <c r="E130" s="145" t="s">
        <v>79</v>
      </c>
      <c r="F130" s="145" t="s">
        <v>133</v>
      </c>
      <c r="I130" s="137"/>
      <c r="J130" s="146">
        <f>BK130</f>
        <v>0</v>
      </c>
      <c r="L130" s="134"/>
      <c r="M130" s="139"/>
      <c r="N130" s="140"/>
      <c r="O130" s="140"/>
      <c r="P130" s="141">
        <f>SUM(P131:P132)</f>
        <v>0</v>
      </c>
      <c r="Q130" s="140"/>
      <c r="R130" s="141">
        <f>SUM(R131:R132)</f>
        <v>4.5149049999999997</v>
      </c>
      <c r="S130" s="140"/>
      <c r="T130" s="142">
        <f>SUM(T131:T132)</f>
        <v>0</v>
      </c>
      <c r="AR130" s="135" t="s">
        <v>75</v>
      </c>
      <c r="AT130" s="143" t="s">
        <v>69</v>
      </c>
      <c r="AU130" s="143" t="s">
        <v>75</v>
      </c>
      <c r="AY130" s="135" t="s">
        <v>116</v>
      </c>
      <c r="BK130" s="144">
        <f>SUM(BK131:BK132)</f>
        <v>0</v>
      </c>
    </row>
    <row r="131" spans="1:65" s="2" customFormat="1" ht="24.2" customHeight="1">
      <c r="A131" s="29"/>
      <c r="B131" s="147"/>
      <c r="C131" s="148" t="s">
        <v>138</v>
      </c>
      <c r="D131" s="148" t="s">
        <v>118</v>
      </c>
      <c r="E131" s="149" t="s">
        <v>135</v>
      </c>
      <c r="F131" s="150" t="s">
        <v>136</v>
      </c>
      <c r="G131" s="151" t="s">
        <v>121</v>
      </c>
      <c r="H131" s="152">
        <v>2</v>
      </c>
      <c r="I131" s="153"/>
      <c r="J131" s="154">
        <f>ROUND(I131*H131,2)</f>
        <v>0</v>
      </c>
      <c r="K131" s="155"/>
      <c r="L131" s="30"/>
      <c r="M131" s="156" t="s">
        <v>1</v>
      </c>
      <c r="N131" s="157" t="s">
        <v>36</v>
      </c>
      <c r="O131" s="58"/>
      <c r="P131" s="158">
        <f>O131*H131</f>
        <v>0</v>
      </c>
      <c r="Q131" s="158">
        <v>2.2151299999999998</v>
      </c>
      <c r="R131" s="158">
        <f>Q131*H131</f>
        <v>4.4302599999999996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85</v>
      </c>
      <c r="AT131" s="160" t="s">
        <v>118</v>
      </c>
      <c r="AU131" s="160" t="s">
        <v>79</v>
      </c>
      <c r="AY131" s="14" t="s">
        <v>116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79</v>
      </c>
      <c r="BK131" s="161">
        <f>ROUND(I131*H131,2)</f>
        <v>0</v>
      </c>
      <c r="BL131" s="14" t="s">
        <v>85</v>
      </c>
      <c r="BM131" s="160" t="s">
        <v>192</v>
      </c>
    </row>
    <row r="132" spans="1:65" s="2" customFormat="1" ht="33" customHeight="1">
      <c r="A132" s="29"/>
      <c r="B132" s="147"/>
      <c r="C132" s="148" t="s">
        <v>143</v>
      </c>
      <c r="D132" s="148" t="s">
        <v>118</v>
      </c>
      <c r="E132" s="149" t="s">
        <v>139</v>
      </c>
      <c r="F132" s="150" t="s">
        <v>140</v>
      </c>
      <c r="G132" s="151" t="s">
        <v>131</v>
      </c>
      <c r="H132" s="152">
        <v>13.5</v>
      </c>
      <c r="I132" s="153"/>
      <c r="J132" s="154">
        <f>ROUND(I132*H132,2)</f>
        <v>0</v>
      </c>
      <c r="K132" s="155"/>
      <c r="L132" s="30"/>
      <c r="M132" s="156" t="s">
        <v>1</v>
      </c>
      <c r="N132" s="157" t="s">
        <v>36</v>
      </c>
      <c r="O132" s="58"/>
      <c r="P132" s="158">
        <f>O132*H132</f>
        <v>0</v>
      </c>
      <c r="Q132" s="158">
        <v>6.2700000000000004E-3</v>
      </c>
      <c r="R132" s="158">
        <f>Q132*H132</f>
        <v>8.4645000000000012E-2</v>
      </c>
      <c r="S132" s="158">
        <v>0</v>
      </c>
      <c r="T132" s="159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85</v>
      </c>
      <c r="AT132" s="160" t="s">
        <v>118</v>
      </c>
      <c r="AU132" s="160" t="s">
        <v>79</v>
      </c>
      <c r="AY132" s="14" t="s">
        <v>116</v>
      </c>
      <c r="BE132" s="161">
        <f>IF(N132="základná",J132,0)</f>
        <v>0</v>
      </c>
      <c r="BF132" s="161">
        <f>IF(N132="znížená",J132,0)</f>
        <v>0</v>
      </c>
      <c r="BG132" s="161">
        <f>IF(N132="zákl. prenesená",J132,0)</f>
        <v>0</v>
      </c>
      <c r="BH132" s="161">
        <f>IF(N132="zníž. prenesená",J132,0)</f>
        <v>0</v>
      </c>
      <c r="BI132" s="161">
        <f>IF(N132="nulová",J132,0)</f>
        <v>0</v>
      </c>
      <c r="BJ132" s="14" t="s">
        <v>79</v>
      </c>
      <c r="BK132" s="161">
        <f>ROUND(I132*H132,2)</f>
        <v>0</v>
      </c>
      <c r="BL132" s="14" t="s">
        <v>85</v>
      </c>
      <c r="BM132" s="160" t="s">
        <v>193</v>
      </c>
    </row>
    <row r="133" spans="1:65" s="12" customFormat="1" ht="22.9" customHeight="1">
      <c r="B133" s="134"/>
      <c r="D133" s="135" t="s">
        <v>69</v>
      </c>
      <c r="E133" s="145" t="s">
        <v>134</v>
      </c>
      <c r="F133" s="145" t="s">
        <v>142</v>
      </c>
      <c r="I133" s="137"/>
      <c r="J133" s="146">
        <f>BK133</f>
        <v>0</v>
      </c>
      <c r="L133" s="134"/>
      <c r="M133" s="139"/>
      <c r="N133" s="140"/>
      <c r="O133" s="140"/>
      <c r="P133" s="141">
        <f>P134</f>
        <v>0</v>
      </c>
      <c r="Q133" s="140"/>
      <c r="R133" s="141">
        <f>R134</f>
        <v>4.9725900000000003</v>
      </c>
      <c r="S133" s="140"/>
      <c r="T133" s="142">
        <f>T134</f>
        <v>0</v>
      </c>
      <c r="AR133" s="135" t="s">
        <v>75</v>
      </c>
      <c r="AT133" s="143" t="s">
        <v>69</v>
      </c>
      <c r="AU133" s="143" t="s">
        <v>75</v>
      </c>
      <c r="AY133" s="135" t="s">
        <v>116</v>
      </c>
      <c r="BK133" s="144">
        <f>BK134</f>
        <v>0</v>
      </c>
    </row>
    <row r="134" spans="1:65" s="2" customFormat="1" ht="33" customHeight="1">
      <c r="A134" s="29"/>
      <c r="B134" s="147"/>
      <c r="C134" s="148" t="s">
        <v>149</v>
      </c>
      <c r="D134" s="148" t="s">
        <v>118</v>
      </c>
      <c r="E134" s="149" t="s">
        <v>144</v>
      </c>
      <c r="F134" s="150" t="s">
        <v>145</v>
      </c>
      <c r="G134" s="151" t="s">
        <v>131</v>
      </c>
      <c r="H134" s="152">
        <v>13.5</v>
      </c>
      <c r="I134" s="153"/>
      <c r="J134" s="154">
        <f>ROUND(I134*H134,2)</f>
        <v>0</v>
      </c>
      <c r="K134" s="155"/>
      <c r="L134" s="30"/>
      <c r="M134" s="156" t="s">
        <v>1</v>
      </c>
      <c r="N134" s="157" t="s">
        <v>36</v>
      </c>
      <c r="O134" s="58"/>
      <c r="P134" s="158">
        <f>O134*H134</f>
        <v>0</v>
      </c>
      <c r="Q134" s="158">
        <v>0.36834</v>
      </c>
      <c r="R134" s="158">
        <f>Q134*H134</f>
        <v>4.9725900000000003</v>
      </c>
      <c r="S134" s="158">
        <v>0</v>
      </c>
      <c r="T134" s="159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85</v>
      </c>
      <c r="AT134" s="160" t="s">
        <v>118</v>
      </c>
      <c r="AU134" s="160" t="s">
        <v>79</v>
      </c>
      <c r="AY134" s="14" t="s">
        <v>116</v>
      </c>
      <c r="BE134" s="161">
        <f>IF(N134="základná",J134,0)</f>
        <v>0</v>
      </c>
      <c r="BF134" s="161">
        <f>IF(N134="znížená",J134,0)</f>
        <v>0</v>
      </c>
      <c r="BG134" s="161">
        <f>IF(N134="zákl. prenesená",J134,0)</f>
        <v>0</v>
      </c>
      <c r="BH134" s="161">
        <f>IF(N134="zníž. prenesená",J134,0)</f>
        <v>0</v>
      </c>
      <c r="BI134" s="161">
        <f>IF(N134="nulová",J134,0)</f>
        <v>0</v>
      </c>
      <c r="BJ134" s="14" t="s">
        <v>79</v>
      </c>
      <c r="BK134" s="161">
        <f>ROUND(I134*H134,2)</f>
        <v>0</v>
      </c>
      <c r="BL134" s="14" t="s">
        <v>85</v>
      </c>
      <c r="BM134" s="160" t="s">
        <v>194</v>
      </c>
    </row>
    <row r="135" spans="1:65" s="12" customFormat="1" ht="22.9" customHeight="1">
      <c r="B135" s="134"/>
      <c r="D135" s="135" t="s">
        <v>69</v>
      </c>
      <c r="E135" s="145" t="s">
        <v>147</v>
      </c>
      <c r="F135" s="145" t="s">
        <v>148</v>
      </c>
      <c r="I135" s="137"/>
      <c r="J135" s="146">
        <f>BK135</f>
        <v>0</v>
      </c>
      <c r="L135" s="134"/>
      <c r="M135" s="139"/>
      <c r="N135" s="140"/>
      <c r="O135" s="140"/>
      <c r="P135" s="141">
        <f>SUM(P136:P145)</f>
        <v>0</v>
      </c>
      <c r="Q135" s="140"/>
      <c r="R135" s="141">
        <f>SUM(R136:R145)</f>
        <v>4.4232136000000013</v>
      </c>
      <c r="S135" s="140"/>
      <c r="T135" s="142">
        <f>SUM(T136:T145)</f>
        <v>0</v>
      </c>
      <c r="AR135" s="135" t="s">
        <v>75</v>
      </c>
      <c r="AT135" s="143" t="s">
        <v>69</v>
      </c>
      <c r="AU135" s="143" t="s">
        <v>75</v>
      </c>
      <c r="AY135" s="135" t="s">
        <v>116</v>
      </c>
      <c r="BK135" s="144">
        <f>SUM(BK136:BK145)</f>
        <v>0</v>
      </c>
    </row>
    <row r="136" spans="1:65" s="2" customFormat="1" ht="37.9" customHeight="1">
      <c r="A136" s="29"/>
      <c r="B136" s="147"/>
      <c r="C136" s="148" t="s">
        <v>147</v>
      </c>
      <c r="D136" s="148" t="s">
        <v>118</v>
      </c>
      <c r="E136" s="149" t="s">
        <v>150</v>
      </c>
      <c r="F136" s="150" t="s">
        <v>151</v>
      </c>
      <c r="G136" s="151" t="s">
        <v>152</v>
      </c>
      <c r="H136" s="152">
        <v>5</v>
      </c>
      <c r="I136" s="153"/>
      <c r="J136" s="154">
        <f t="shared" ref="J136:J145" si="0">ROUND(I136*H136,2)</f>
        <v>0</v>
      </c>
      <c r="K136" s="155"/>
      <c r="L136" s="30"/>
      <c r="M136" s="156" t="s">
        <v>1</v>
      </c>
      <c r="N136" s="157" t="s">
        <v>36</v>
      </c>
      <c r="O136" s="58"/>
      <c r="P136" s="158">
        <f t="shared" ref="P136:P145" si="1">O136*H136</f>
        <v>0</v>
      </c>
      <c r="Q136" s="158">
        <v>9.7930000000000003E-2</v>
      </c>
      <c r="R136" s="158">
        <f t="shared" ref="R136:R145" si="2">Q136*H136</f>
        <v>0.48965000000000003</v>
      </c>
      <c r="S136" s="158">
        <v>0</v>
      </c>
      <c r="T136" s="159">
        <f t="shared" ref="T136:T145" si="3"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85</v>
      </c>
      <c r="AT136" s="160" t="s">
        <v>118</v>
      </c>
      <c r="AU136" s="160" t="s">
        <v>79</v>
      </c>
      <c r="AY136" s="14" t="s">
        <v>116</v>
      </c>
      <c r="BE136" s="161">
        <f t="shared" ref="BE136:BE145" si="4">IF(N136="základná",J136,0)</f>
        <v>0</v>
      </c>
      <c r="BF136" s="161">
        <f t="shared" ref="BF136:BF145" si="5">IF(N136="znížená",J136,0)</f>
        <v>0</v>
      </c>
      <c r="BG136" s="161">
        <f t="shared" ref="BG136:BG145" si="6">IF(N136="zákl. prenesená",J136,0)</f>
        <v>0</v>
      </c>
      <c r="BH136" s="161">
        <f t="shared" ref="BH136:BH145" si="7">IF(N136="zníž. prenesená",J136,0)</f>
        <v>0</v>
      </c>
      <c r="BI136" s="161">
        <f t="shared" ref="BI136:BI145" si="8">IF(N136="nulová",J136,0)</f>
        <v>0</v>
      </c>
      <c r="BJ136" s="14" t="s">
        <v>79</v>
      </c>
      <c r="BK136" s="161">
        <f t="shared" ref="BK136:BK145" si="9">ROUND(I136*H136,2)</f>
        <v>0</v>
      </c>
      <c r="BL136" s="14" t="s">
        <v>85</v>
      </c>
      <c r="BM136" s="160" t="s">
        <v>195</v>
      </c>
    </row>
    <row r="137" spans="1:65" s="2" customFormat="1" ht="21.75" customHeight="1">
      <c r="A137" s="29"/>
      <c r="B137" s="147"/>
      <c r="C137" s="162" t="s">
        <v>159</v>
      </c>
      <c r="D137" s="162" t="s">
        <v>154</v>
      </c>
      <c r="E137" s="163" t="s">
        <v>155</v>
      </c>
      <c r="F137" s="164" t="s">
        <v>156</v>
      </c>
      <c r="G137" s="165" t="s">
        <v>157</v>
      </c>
      <c r="H137" s="166">
        <v>5.05</v>
      </c>
      <c r="I137" s="167"/>
      <c r="J137" s="168">
        <f t="shared" si="0"/>
        <v>0</v>
      </c>
      <c r="K137" s="169"/>
      <c r="L137" s="170"/>
      <c r="M137" s="171" t="s">
        <v>1</v>
      </c>
      <c r="N137" s="172" t="s">
        <v>36</v>
      </c>
      <c r="O137" s="58"/>
      <c r="P137" s="158">
        <f t="shared" si="1"/>
        <v>0</v>
      </c>
      <c r="Q137" s="158">
        <v>2.3E-2</v>
      </c>
      <c r="R137" s="158">
        <f t="shared" si="2"/>
        <v>0.11614999999999999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149</v>
      </c>
      <c r="AT137" s="160" t="s">
        <v>154</v>
      </c>
      <c r="AU137" s="160" t="s">
        <v>79</v>
      </c>
      <c r="AY137" s="14" t="s">
        <v>116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79</v>
      </c>
      <c r="BK137" s="161">
        <f t="shared" si="9"/>
        <v>0</v>
      </c>
      <c r="BL137" s="14" t="s">
        <v>85</v>
      </c>
      <c r="BM137" s="160" t="s">
        <v>196</v>
      </c>
    </row>
    <row r="138" spans="1:65" s="2" customFormat="1" ht="24.2" customHeight="1">
      <c r="A138" s="29"/>
      <c r="B138" s="147"/>
      <c r="C138" s="148" t="s">
        <v>163</v>
      </c>
      <c r="D138" s="148" t="s">
        <v>118</v>
      </c>
      <c r="E138" s="149" t="s">
        <v>197</v>
      </c>
      <c r="F138" s="150" t="s">
        <v>198</v>
      </c>
      <c r="G138" s="151" t="s">
        <v>152</v>
      </c>
      <c r="H138" s="152">
        <v>5</v>
      </c>
      <c r="I138" s="153"/>
      <c r="J138" s="154">
        <f t="shared" si="0"/>
        <v>0</v>
      </c>
      <c r="K138" s="155"/>
      <c r="L138" s="30"/>
      <c r="M138" s="156" t="s">
        <v>1</v>
      </c>
      <c r="N138" s="157" t="s">
        <v>36</v>
      </c>
      <c r="O138" s="58"/>
      <c r="P138" s="158">
        <f t="shared" si="1"/>
        <v>0</v>
      </c>
      <c r="Q138" s="158">
        <v>0.16331999999999999</v>
      </c>
      <c r="R138" s="158">
        <f t="shared" si="2"/>
        <v>0.81659999999999999</v>
      </c>
      <c r="S138" s="158">
        <v>0</v>
      </c>
      <c r="T138" s="159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0" t="s">
        <v>85</v>
      </c>
      <c r="AT138" s="160" t="s">
        <v>118</v>
      </c>
      <c r="AU138" s="160" t="s">
        <v>79</v>
      </c>
      <c r="AY138" s="14" t="s">
        <v>116</v>
      </c>
      <c r="BE138" s="161">
        <f t="shared" si="4"/>
        <v>0</v>
      </c>
      <c r="BF138" s="161">
        <f t="shared" si="5"/>
        <v>0</v>
      </c>
      <c r="BG138" s="161">
        <f t="shared" si="6"/>
        <v>0</v>
      </c>
      <c r="BH138" s="161">
        <f t="shared" si="7"/>
        <v>0</v>
      </c>
      <c r="BI138" s="161">
        <f t="shared" si="8"/>
        <v>0</v>
      </c>
      <c r="BJ138" s="14" t="s">
        <v>79</v>
      </c>
      <c r="BK138" s="161">
        <f t="shared" si="9"/>
        <v>0</v>
      </c>
      <c r="BL138" s="14" t="s">
        <v>85</v>
      </c>
      <c r="BM138" s="160" t="s">
        <v>199</v>
      </c>
    </row>
    <row r="139" spans="1:65" s="2" customFormat="1" ht="21.75" customHeight="1">
      <c r="A139" s="29"/>
      <c r="B139" s="147"/>
      <c r="C139" s="162" t="s">
        <v>167</v>
      </c>
      <c r="D139" s="162" t="s">
        <v>154</v>
      </c>
      <c r="E139" s="163" t="s">
        <v>200</v>
      </c>
      <c r="F139" s="164" t="s">
        <v>201</v>
      </c>
      <c r="G139" s="165" t="s">
        <v>157</v>
      </c>
      <c r="H139" s="166">
        <v>30.6</v>
      </c>
      <c r="I139" s="167"/>
      <c r="J139" s="168">
        <f t="shared" si="0"/>
        <v>0</v>
      </c>
      <c r="K139" s="169"/>
      <c r="L139" s="170"/>
      <c r="M139" s="171" t="s">
        <v>1</v>
      </c>
      <c r="N139" s="172" t="s">
        <v>36</v>
      </c>
      <c r="O139" s="58"/>
      <c r="P139" s="158">
        <f t="shared" si="1"/>
        <v>0</v>
      </c>
      <c r="Q139" s="158">
        <v>2.1299999999999999E-2</v>
      </c>
      <c r="R139" s="158">
        <f t="shared" si="2"/>
        <v>0.65178000000000003</v>
      </c>
      <c r="S139" s="158">
        <v>0</v>
      </c>
      <c r="T139" s="159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149</v>
      </c>
      <c r="AT139" s="160" t="s">
        <v>154</v>
      </c>
      <c r="AU139" s="160" t="s">
        <v>79</v>
      </c>
      <c r="AY139" s="14" t="s">
        <v>116</v>
      </c>
      <c r="BE139" s="161">
        <f t="shared" si="4"/>
        <v>0</v>
      </c>
      <c r="BF139" s="161">
        <f t="shared" si="5"/>
        <v>0</v>
      </c>
      <c r="BG139" s="161">
        <f t="shared" si="6"/>
        <v>0</v>
      </c>
      <c r="BH139" s="161">
        <f t="shared" si="7"/>
        <v>0</v>
      </c>
      <c r="BI139" s="161">
        <f t="shared" si="8"/>
        <v>0</v>
      </c>
      <c r="BJ139" s="14" t="s">
        <v>79</v>
      </c>
      <c r="BK139" s="161">
        <f t="shared" si="9"/>
        <v>0</v>
      </c>
      <c r="BL139" s="14" t="s">
        <v>85</v>
      </c>
      <c r="BM139" s="160" t="s">
        <v>202</v>
      </c>
    </row>
    <row r="140" spans="1:65" s="2" customFormat="1" ht="24.2" customHeight="1">
      <c r="A140" s="29"/>
      <c r="B140" s="147"/>
      <c r="C140" s="148" t="s">
        <v>172</v>
      </c>
      <c r="D140" s="148" t="s">
        <v>118</v>
      </c>
      <c r="E140" s="149" t="s">
        <v>203</v>
      </c>
      <c r="F140" s="150" t="s">
        <v>204</v>
      </c>
      <c r="G140" s="151" t="s">
        <v>152</v>
      </c>
      <c r="H140" s="152">
        <v>5.4</v>
      </c>
      <c r="I140" s="153"/>
      <c r="J140" s="154">
        <f t="shared" si="0"/>
        <v>0</v>
      </c>
      <c r="K140" s="155"/>
      <c r="L140" s="30"/>
      <c r="M140" s="156" t="s">
        <v>1</v>
      </c>
      <c r="N140" s="157" t="s">
        <v>36</v>
      </c>
      <c r="O140" s="58"/>
      <c r="P140" s="158">
        <f t="shared" si="1"/>
        <v>0</v>
      </c>
      <c r="Q140" s="158">
        <v>0.20416000000000001</v>
      </c>
      <c r="R140" s="158">
        <f t="shared" si="2"/>
        <v>1.1024640000000001</v>
      </c>
      <c r="S140" s="158">
        <v>0</v>
      </c>
      <c r="T140" s="159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85</v>
      </c>
      <c r="AT140" s="160" t="s">
        <v>118</v>
      </c>
      <c r="AU140" s="160" t="s">
        <v>79</v>
      </c>
      <c r="AY140" s="14" t="s">
        <v>116</v>
      </c>
      <c r="BE140" s="161">
        <f t="shared" si="4"/>
        <v>0</v>
      </c>
      <c r="BF140" s="161">
        <f t="shared" si="5"/>
        <v>0</v>
      </c>
      <c r="BG140" s="161">
        <f t="shared" si="6"/>
        <v>0</v>
      </c>
      <c r="BH140" s="161">
        <f t="shared" si="7"/>
        <v>0</v>
      </c>
      <c r="BI140" s="161">
        <f t="shared" si="8"/>
        <v>0</v>
      </c>
      <c r="BJ140" s="14" t="s">
        <v>79</v>
      </c>
      <c r="BK140" s="161">
        <f t="shared" si="9"/>
        <v>0</v>
      </c>
      <c r="BL140" s="14" t="s">
        <v>85</v>
      </c>
      <c r="BM140" s="160" t="s">
        <v>205</v>
      </c>
    </row>
    <row r="141" spans="1:65" s="2" customFormat="1" ht="21.75" customHeight="1">
      <c r="A141" s="29"/>
      <c r="B141" s="147"/>
      <c r="C141" s="162" t="s">
        <v>179</v>
      </c>
      <c r="D141" s="162" t="s">
        <v>154</v>
      </c>
      <c r="E141" s="163" t="s">
        <v>206</v>
      </c>
      <c r="F141" s="164" t="s">
        <v>207</v>
      </c>
      <c r="G141" s="165" t="s">
        <v>157</v>
      </c>
      <c r="H141" s="166">
        <v>33.048000000000002</v>
      </c>
      <c r="I141" s="167"/>
      <c r="J141" s="168">
        <f t="shared" si="0"/>
        <v>0</v>
      </c>
      <c r="K141" s="169"/>
      <c r="L141" s="170"/>
      <c r="M141" s="171" t="s">
        <v>1</v>
      </c>
      <c r="N141" s="172" t="s">
        <v>36</v>
      </c>
      <c r="O141" s="58"/>
      <c r="P141" s="158">
        <f t="shared" si="1"/>
        <v>0</v>
      </c>
      <c r="Q141" s="158">
        <v>3.27E-2</v>
      </c>
      <c r="R141" s="158">
        <f t="shared" si="2"/>
        <v>1.0806696</v>
      </c>
      <c r="S141" s="158">
        <v>0</v>
      </c>
      <c r="T141" s="159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0" t="s">
        <v>149</v>
      </c>
      <c r="AT141" s="160" t="s">
        <v>154</v>
      </c>
      <c r="AU141" s="160" t="s">
        <v>79</v>
      </c>
      <c r="AY141" s="14" t="s">
        <v>116</v>
      </c>
      <c r="BE141" s="161">
        <f t="shared" si="4"/>
        <v>0</v>
      </c>
      <c r="BF141" s="161">
        <f t="shared" si="5"/>
        <v>0</v>
      </c>
      <c r="BG141" s="161">
        <f t="shared" si="6"/>
        <v>0</v>
      </c>
      <c r="BH141" s="161">
        <f t="shared" si="7"/>
        <v>0</v>
      </c>
      <c r="BI141" s="161">
        <f t="shared" si="8"/>
        <v>0</v>
      </c>
      <c r="BJ141" s="14" t="s">
        <v>79</v>
      </c>
      <c r="BK141" s="161">
        <f t="shared" si="9"/>
        <v>0</v>
      </c>
      <c r="BL141" s="14" t="s">
        <v>85</v>
      </c>
      <c r="BM141" s="160" t="s">
        <v>208</v>
      </c>
    </row>
    <row r="142" spans="1:65" s="2" customFormat="1" ht="24.2" customHeight="1">
      <c r="A142" s="29"/>
      <c r="B142" s="147"/>
      <c r="C142" s="148" t="s">
        <v>209</v>
      </c>
      <c r="D142" s="148" t="s">
        <v>118</v>
      </c>
      <c r="E142" s="149" t="s">
        <v>160</v>
      </c>
      <c r="F142" s="150" t="s">
        <v>161</v>
      </c>
      <c r="G142" s="151" t="s">
        <v>157</v>
      </c>
      <c r="H142" s="152">
        <v>10</v>
      </c>
      <c r="I142" s="153"/>
      <c r="J142" s="154">
        <f t="shared" si="0"/>
        <v>0</v>
      </c>
      <c r="K142" s="155"/>
      <c r="L142" s="30"/>
      <c r="M142" s="156" t="s">
        <v>1</v>
      </c>
      <c r="N142" s="157" t="s">
        <v>36</v>
      </c>
      <c r="O142" s="58"/>
      <c r="P142" s="158">
        <f t="shared" si="1"/>
        <v>0</v>
      </c>
      <c r="Q142" s="158">
        <v>6.7000000000000002E-4</v>
      </c>
      <c r="R142" s="158">
        <f t="shared" si="2"/>
        <v>6.7000000000000002E-3</v>
      </c>
      <c r="S142" s="158">
        <v>0</v>
      </c>
      <c r="T142" s="159">
        <f t="shared" si="3"/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0" t="s">
        <v>85</v>
      </c>
      <c r="AT142" s="160" t="s">
        <v>118</v>
      </c>
      <c r="AU142" s="160" t="s">
        <v>79</v>
      </c>
      <c r="AY142" s="14" t="s">
        <v>116</v>
      </c>
      <c r="BE142" s="161">
        <f t="shared" si="4"/>
        <v>0</v>
      </c>
      <c r="BF142" s="161">
        <f t="shared" si="5"/>
        <v>0</v>
      </c>
      <c r="BG142" s="161">
        <f t="shared" si="6"/>
        <v>0</v>
      </c>
      <c r="BH142" s="161">
        <f t="shared" si="7"/>
        <v>0</v>
      </c>
      <c r="BI142" s="161">
        <f t="shared" si="8"/>
        <v>0</v>
      </c>
      <c r="BJ142" s="14" t="s">
        <v>79</v>
      </c>
      <c r="BK142" s="161">
        <f t="shared" si="9"/>
        <v>0</v>
      </c>
      <c r="BL142" s="14" t="s">
        <v>85</v>
      </c>
      <c r="BM142" s="160" t="s">
        <v>210</v>
      </c>
    </row>
    <row r="143" spans="1:65" s="2" customFormat="1" ht="24.2" customHeight="1">
      <c r="A143" s="29"/>
      <c r="B143" s="147"/>
      <c r="C143" s="162" t="s">
        <v>170</v>
      </c>
      <c r="D143" s="162" t="s">
        <v>154</v>
      </c>
      <c r="E143" s="163" t="s">
        <v>164</v>
      </c>
      <c r="F143" s="164" t="s">
        <v>165</v>
      </c>
      <c r="G143" s="165" t="s">
        <v>157</v>
      </c>
      <c r="H143" s="166">
        <v>10</v>
      </c>
      <c r="I143" s="167"/>
      <c r="J143" s="168">
        <f t="shared" si="0"/>
        <v>0</v>
      </c>
      <c r="K143" s="169"/>
      <c r="L143" s="170"/>
      <c r="M143" s="171" t="s">
        <v>1</v>
      </c>
      <c r="N143" s="172" t="s">
        <v>36</v>
      </c>
      <c r="O143" s="58"/>
      <c r="P143" s="158">
        <f t="shared" si="1"/>
        <v>0</v>
      </c>
      <c r="Q143" s="158">
        <v>1.0999999999999999E-2</v>
      </c>
      <c r="R143" s="158">
        <f t="shared" si="2"/>
        <v>0.10999999999999999</v>
      </c>
      <c r="S143" s="158">
        <v>0</v>
      </c>
      <c r="T143" s="159">
        <f t="shared" si="3"/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0" t="s">
        <v>149</v>
      </c>
      <c r="AT143" s="160" t="s">
        <v>154</v>
      </c>
      <c r="AU143" s="160" t="s">
        <v>79</v>
      </c>
      <c r="AY143" s="14" t="s">
        <v>116</v>
      </c>
      <c r="BE143" s="161">
        <f t="shared" si="4"/>
        <v>0</v>
      </c>
      <c r="BF143" s="161">
        <f t="shared" si="5"/>
        <v>0</v>
      </c>
      <c r="BG143" s="161">
        <f t="shared" si="6"/>
        <v>0</v>
      </c>
      <c r="BH143" s="161">
        <f t="shared" si="7"/>
        <v>0</v>
      </c>
      <c r="BI143" s="161">
        <f t="shared" si="8"/>
        <v>0</v>
      </c>
      <c r="BJ143" s="14" t="s">
        <v>79</v>
      </c>
      <c r="BK143" s="161">
        <f t="shared" si="9"/>
        <v>0</v>
      </c>
      <c r="BL143" s="14" t="s">
        <v>85</v>
      </c>
      <c r="BM143" s="160" t="s">
        <v>211</v>
      </c>
    </row>
    <row r="144" spans="1:65" s="2" customFormat="1" ht="16.5" customHeight="1">
      <c r="A144" s="29"/>
      <c r="B144" s="147"/>
      <c r="C144" s="148" t="s">
        <v>212</v>
      </c>
      <c r="D144" s="148" t="s">
        <v>118</v>
      </c>
      <c r="E144" s="149" t="s">
        <v>168</v>
      </c>
      <c r="F144" s="150" t="s">
        <v>169</v>
      </c>
      <c r="G144" s="151" t="s">
        <v>157</v>
      </c>
      <c r="H144" s="152">
        <v>2</v>
      </c>
      <c r="I144" s="153"/>
      <c r="J144" s="154">
        <f t="shared" si="0"/>
        <v>0</v>
      </c>
      <c r="K144" s="155"/>
      <c r="L144" s="30"/>
      <c r="M144" s="156" t="s">
        <v>1</v>
      </c>
      <c r="N144" s="157" t="s">
        <v>36</v>
      </c>
      <c r="O144" s="58"/>
      <c r="P144" s="158">
        <f t="shared" si="1"/>
        <v>0</v>
      </c>
      <c r="Q144" s="158">
        <v>1.49E-2</v>
      </c>
      <c r="R144" s="158">
        <f t="shared" si="2"/>
        <v>2.98E-2</v>
      </c>
      <c r="S144" s="158">
        <v>0</v>
      </c>
      <c r="T144" s="159">
        <f t="shared" si="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0" t="s">
        <v>170</v>
      </c>
      <c r="AT144" s="160" t="s">
        <v>118</v>
      </c>
      <c r="AU144" s="160" t="s">
        <v>79</v>
      </c>
      <c r="AY144" s="14" t="s">
        <v>116</v>
      </c>
      <c r="BE144" s="161">
        <f t="shared" si="4"/>
        <v>0</v>
      </c>
      <c r="BF144" s="161">
        <f t="shared" si="5"/>
        <v>0</v>
      </c>
      <c r="BG144" s="161">
        <f t="shared" si="6"/>
        <v>0</v>
      </c>
      <c r="BH144" s="161">
        <f t="shared" si="7"/>
        <v>0</v>
      </c>
      <c r="BI144" s="161">
        <f t="shared" si="8"/>
        <v>0</v>
      </c>
      <c r="BJ144" s="14" t="s">
        <v>79</v>
      </c>
      <c r="BK144" s="161">
        <f t="shared" si="9"/>
        <v>0</v>
      </c>
      <c r="BL144" s="14" t="s">
        <v>170</v>
      </c>
      <c r="BM144" s="160" t="s">
        <v>213</v>
      </c>
    </row>
    <row r="145" spans="1:65" s="2" customFormat="1" ht="62.65" customHeight="1">
      <c r="A145" s="29"/>
      <c r="B145" s="147"/>
      <c r="C145" s="162" t="s">
        <v>214</v>
      </c>
      <c r="D145" s="162" t="s">
        <v>154</v>
      </c>
      <c r="E145" s="163" t="s">
        <v>173</v>
      </c>
      <c r="F145" s="164" t="s">
        <v>215</v>
      </c>
      <c r="G145" s="165" t="s">
        <v>157</v>
      </c>
      <c r="H145" s="166">
        <v>2</v>
      </c>
      <c r="I145" s="167"/>
      <c r="J145" s="168">
        <f t="shared" si="0"/>
        <v>0</v>
      </c>
      <c r="K145" s="169"/>
      <c r="L145" s="170"/>
      <c r="M145" s="171" t="s">
        <v>1</v>
      </c>
      <c r="N145" s="172" t="s">
        <v>36</v>
      </c>
      <c r="O145" s="58"/>
      <c r="P145" s="158">
        <f t="shared" si="1"/>
        <v>0</v>
      </c>
      <c r="Q145" s="158">
        <v>9.7000000000000003E-3</v>
      </c>
      <c r="R145" s="158">
        <f t="shared" si="2"/>
        <v>1.9400000000000001E-2</v>
      </c>
      <c r="S145" s="158">
        <v>0</v>
      </c>
      <c r="T145" s="159">
        <f t="shared" si="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0" t="s">
        <v>175</v>
      </c>
      <c r="AT145" s="160" t="s">
        <v>154</v>
      </c>
      <c r="AU145" s="160" t="s">
        <v>79</v>
      </c>
      <c r="AY145" s="14" t="s">
        <v>116</v>
      </c>
      <c r="BE145" s="161">
        <f t="shared" si="4"/>
        <v>0</v>
      </c>
      <c r="BF145" s="161">
        <f t="shared" si="5"/>
        <v>0</v>
      </c>
      <c r="BG145" s="161">
        <f t="shared" si="6"/>
        <v>0</v>
      </c>
      <c r="BH145" s="161">
        <f t="shared" si="7"/>
        <v>0</v>
      </c>
      <c r="BI145" s="161">
        <f t="shared" si="8"/>
        <v>0</v>
      </c>
      <c r="BJ145" s="14" t="s">
        <v>79</v>
      </c>
      <c r="BK145" s="161">
        <f t="shared" si="9"/>
        <v>0</v>
      </c>
      <c r="BL145" s="14" t="s">
        <v>170</v>
      </c>
      <c r="BM145" s="160" t="s">
        <v>216</v>
      </c>
    </row>
    <row r="146" spans="1:65" s="12" customFormat="1" ht="22.9" customHeight="1">
      <c r="B146" s="134"/>
      <c r="D146" s="135" t="s">
        <v>69</v>
      </c>
      <c r="E146" s="145" t="s">
        <v>177</v>
      </c>
      <c r="F146" s="145" t="s">
        <v>178</v>
      </c>
      <c r="I146" s="137"/>
      <c r="J146" s="146">
        <f>BK146</f>
        <v>0</v>
      </c>
      <c r="L146" s="134"/>
      <c r="M146" s="139"/>
      <c r="N146" s="140"/>
      <c r="O146" s="140"/>
      <c r="P146" s="141">
        <f>P147</f>
        <v>0</v>
      </c>
      <c r="Q146" s="140"/>
      <c r="R146" s="141">
        <f>R147</f>
        <v>0</v>
      </c>
      <c r="S146" s="140"/>
      <c r="T146" s="142">
        <f>T147</f>
        <v>0</v>
      </c>
      <c r="AR146" s="135" t="s">
        <v>75</v>
      </c>
      <c r="AT146" s="143" t="s">
        <v>69</v>
      </c>
      <c r="AU146" s="143" t="s">
        <v>75</v>
      </c>
      <c r="AY146" s="135" t="s">
        <v>116</v>
      </c>
      <c r="BK146" s="144">
        <f>BK147</f>
        <v>0</v>
      </c>
    </row>
    <row r="147" spans="1:65" s="2" customFormat="1" ht="33" customHeight="1">
      <c r="A147" s="29"/>
      <c r="B147" s="147"/>
      <c r="C147" s="148" t="s">
        <v>217</v>
      </c>
      <c r="D147" s="148" t="s">
        <v>118</v>
      </c>
      <c r="E147" s="149" t="s">
        <v>180</v>
      </c>
      <c r="F147" s="150" t="s">
        <v>181</v>
      </c>
      <c r="G147" s="151" t="s">
        <v>182</v>
      </c>
      <c r="H147" s="152">
        <v>13.862</v>
      </c>
      <c r="I147" s="153"/>
      <c r="J147" s="154">
        <f>ROUND(I147*H147,2)</f>
        <v>0</v>
      </c>
      <c r="K147" s="155"/>
      <c r="L147" s="30"/>
      <c r="M147" s="173" t="s">
        <v>1</v>
      </c>
      <c r="N147" s="174" t="s">
        <v>36</v>
      </c>
      <c r="O147" s="175"/>
      <c r="P147" s="176">
        <f>O147*H147</f>
        <v>0</v>
      </c>
      <c r="Q147" s="176">
        <v>0</v>
      </c>
      <c r="R147" s="176">
        <f>Q147*H147</f>
        <v>0</v>
      </c>
      <c r="S147" s="176">
        <v>0</v>
      </c>
      <c r="T147" s="177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0" t="s">
        <v>85</v>
      </c>
      <c r="AT147" s="160" t="s">
        <v>118</v>
      </c>
      <c r="AU147" s="160" t="s">
        <v>79</v>
      </c>
      <c r="AY147" s="14" t="s">
        <v>116</v>
      </c>
      <c r="BE147" s="161">
        <f>IF(N147="základná",J147,0)</f>
        <v>0</v>
      </c>
      <c r="BF147" s="161">
        <f>IF(N147="znížená",J147,0)</f>
        <v>0</v>
      </c>
      <c r="BG147" s="161">
        <f>IF(N147="zákl. prenesená",J147,0)</f>
        <v>0</v>
      </c>
      <c r="BH147" s="161">
        <f>IF(N147="zníž. prenesená",J147,0)</f>
        <v>0</v>
      </c>
      <c r="BI147" s="161">
        <f>IF(N147="nulová",J147,0)</f>
        <v>0</v>
      </c>
      <c r="BJ147" s="14" t="s">
        <v>79</v>
      </c>
      <c r="BK147" s="161">
        <f>ROUND(I147*H147,2)</f>
        <v>0</v>
      </c>
      <c r="BL147" s="14" t="s">
        <v>85</v>
      </c>
      <c r="BM147" s="160" t="s">
        <v>218</v>
      </c>
    </row>
    <row r="148" spans="1:65" s="2" customFormat="1" ht="6.95" customHeight="1">
      <c r="A148" s="29"/>
      <c r="B148" s="47"/>
      <c r="C148" s="48"/>
      <c r="D148" s="48"/>
      <c r="E148" s="48"/>
      <c r="F148" s="48"/>
      <c r="G148" s="48"/>
      <c r="H148" s="48"/>
      <c r="I148" s="48"/>
      <c r="J148" s="48"/>
      <c r="K148" s="48"/>
      <c r="L148" s="30"/>
      <c r="M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</sheetData>
  <autoFilter ref="C121:K147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8"/>
  <sheetViews>
    <sheetView showGridLines="0" workbookViewId="0">
      <selection activeCell="J12" sqref="J12"/>
    </sheetView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201"/>
      <c r="N2" s="201"/>
      <c r="O2" s="201"/>
      <c r="P2" s="201"/>
      <c r="Q2" s="201"/>
      <c r="R2" s="201"/>
      <c r="S2" s="201"/>
      <c r="T2" s="201"/>
      <c r="U2" s="201"/>
      <c r="V2" s="201"/>
      <c r="AT2" s="14" t="s">
        <v>84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70</v>
      </c>
    </row>
    <row r="4" spans="1:46" s="1" customFormat="1" ht="24.95" customHeight="1">
      <c r="B4" s="17"/>
      <c r="D4" s="18" t="s">
        <v>88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0" t="str">
        <f>'Rekapitulácia stavby'!K6</f>
        <v>Osadenie prístreškov v areáloch základných škôl v Humennom</v>
      </c>
      <c r="F7" s="221"/>
      <c r="G7" s="221"/>
      <c r="H7" s="221"/>
      <c r="L7" s="17"/>
    </row>
    <row r="8" spans="1:46" s="2" customFormat="1" ht="12" customHeight="1">
      <c r="A8" s="29"/>
      <c r="B8" s="30"/>
      <c r="C8" s="29"/>
      <c r="D8" s="24" t="s">
        <v>89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78" t="s">
        <v>219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5"/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tr">
        <f>IF('Rekapitulácia stavby'!AN10="","",'Rekapitulácia stavby'!AN10)</f>
        <v/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23</v>
      </c>
      <c r="J15" s="22" t="str">
        <f>IF('Rekapitulácia stavby'!AN11="","",'Rekapitulácia stavby'!AN11)</f>
        <v/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24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3" t="str">
        <f>'Rekapitulácia stavby'!E14</f>
        <v>Vyplň údaj</v>
      </c>
      <c r="F18" s="200"/>
      <c r="G18" s="200"/>
      <c r="H18" s="200"/>
      <c r="I18" s="24" t="s">
        <v>23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26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23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28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23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29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5" t="s">
        <v>1</v>
      </c>
      <c r="F27" s="205"/>
      <c r="G27" s="205"/>
      <c r="H27" s="205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30</v>
      </c>
      <c r="E30" s="29"/>
      <c r="F30" s="29"/>
      <c r="G30" s="29"/>
      <c r="H30" s="29"/>
      <c r="I30" s="29"/>
      <c r="J30" s="71">
        <f>ROUND(J121,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32</v>
      </c>
      <c r="G32" s="29"/>
      <c r="H32" s="29"/>
      <c r="I32" s="33" t="s">
        <v>31</v>
      </c>
      <c r="J32" s="33" t="s">
        <v>33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34</v>
      </c>
      <c r="E33" s="35" t="s">
        <v>35</v>
      </c>
      <c r="F33" s="99">
        <f>ROUND((SUM(BE121:BE137)),  2)</f>
        <v>0</v>
      </c>
      <c r="G33" s="100"/>
      <c r="H33" s="100"/>
      <c r="I33" s="101">
        <v>0.2</v>
      </c>
      <c r="J33" s="99">
        <f>ROUND(((SUM(BE121:BE137))*I33),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36</v>
      </c>
      <c r="F34" s="99">
        <f>ROUND((SUM(BF121:BF137)),  2)</f>
        <v>0</v>
      </c>
      <c r="G34" s="100"/>
      <c r="H34" s="100"/>
      <c r="I34" s="101">
        <v>0.2</v>
      </c>
      <c r="J34" s="99">
        <f>ROUND(((SUM(BF121:BF137))*I34),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37</v>
      </c>
      <c r="F35" s="102">
        <f>ROUND((SUM(BG121:BG137)),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38</v>
      </c>
      <c r="F36" s="102">
        <f>ROUND((SUM(BH121:BH137)),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39</v>
      </c>
      <c r="F37" s="99">
        <f>ROUND((SUM(BI121:BI137)),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40</v>
      </c>
      <c r="E39" s="60"/>
      <c r="F39" s="60"/>
      <c r="G39" s="106" t="s">
        <v>41</v>
      </c>
      <c r="H39" s="107" t="s">
        <v>42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43</v>
      </c>
      <c r="E50" s="44"/>
      <c r="F50" s="44"/>
      <c r="G50" s="43" t="s">
        <v>44</v>
      </c>
      <c r="H50" s="44"/>
      <c r="I50" s="44"/>
      <c r="J50" s="44"/>
      <c r="K50" s="44"/>
      <c r="L50" s="42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5" t="s">
        <v>45</v>
      </c>
      <c r="E61" s="32"/>
      <c r="F61" s="110" t="s">
        <v>46</v>
      </c>
      <c r="G61" s="45" t="s">
        <v>45</v>
      </c>
      <c r="H61" s="32"/>
      <c r="I61" s="32"/>
      <c r="J61" s="111" t="s">
        <v>46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3" t="s">
        <v>47</v>
      </c>
      <c r="E65" s="46"/>
      <c r="F65" s="46"/>
      <c r="G65" s="43" t="s">
        <v>48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5" t="s">
        <v>45</v>
      </c>
      <c r="E76" s="32"/>
      <c r="F76" s="110" t="s">
        <v>46</v>
      </c>
      <c r="G76" s="45" t="s">
        <v>45</v>
      </c>
      <c r="H76" s="32"/>
      <c r="I76" s="32"/>
      <c r="J76" s="111" t="s">
        <v>46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91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Osadenie prístreškov v areáloch základných škôl v Humennom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89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178" t="str">
        <f>E9</f>
        <v>3 - Osadenie prístreškov pre bicykle v areáli ZŠ Kudlovská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18</v>
      </c>
      <c r="D89" s="29"/>
      <c r="E89" s="29"/>
      <c r="F89" s="22" t="str">
        <f>F12</f>
        <v xml:space="preserve"> </v>
      </c>
      <c r="G89" s="29"/>
      <c r="H89" s="29"/>
      <c r="I89" s="24" t="s">
        <v>20</v>
      </c>
      <c r="J89" s="55" t="str">
        <f>IF(J12="","",J12)</f>
        <v/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21</v>
      </c>
      <c r="D91" s="29"/>
      <c r="E91" s="29"/>
      <c r="F91" s="22" t="str">
        <f>E15</f>
        <v xml:space="preserve"> </v>
      </c>
      <c r="G91" s="29"/>
      <c r="H91" s="29"/>
      <c r="I91" s="24" t="s">
        <v>26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24</v>
      </c>
      <c r="D92" s="29"/>
      <c r="E92" s="29"/>
      <c r="F92" s="22" t="str">
        <f>IF(E18="","",E18)</f>
        <v>Vyplň údaj</v>
      </c>
      <c r="G92" s="29"/>
      <c r="H92" s="29"/>
      <c r="I92" s="24" t="s">
        <v>28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92</v>
      </c>
      <c r="D94" s="104"/>
      <c r="E94" s="104"/>
      <c r="F94" s="104"/>
      <c r="G94" s="104"/>
      <c r="H94" s="104"/>
      <c r="I94" s="104"/>
      <c r="J94" s="113" t="s">
        <v>93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94</v>
      </c>
      <c r="D96" s="29"/>
      <c r="E96" s="29"/>
      <c r="F96" s="29"/>
      <c r="G96" s="29"/>
      <c r="H96" s="29"/>
      <c r="I96" s="29"/>
      <c r="J96" s="71">
        <f>J121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95</v>
      </c>
    </row>
    <row r="97" spans="1:31" s="9" customFormat="1" ht="24.95" hidden="1" customHeight="1">
      <c r="B97" s="115"/>
      <c r="D97" s="116" t="s">
        <v>96</v>
      </c>
      <c r="E97" s="117"/>
      <c r="F97" s="117"/>
      <c r="G97" s="117"/>
      <c r="H97" s="117"/>
      <c r="I97" s="117"/>
      <c r="J97" s="118">
        <f>J122</f>
        <v>0</v>
      </c>
      <c r="L97" s="115"/>
    </row>
    <row r="98" spans="1:31" s="10" customFormat="1" ht="19.899999999999999" hidden="1" customHeight="1">
      <c r="B98" s="119"/>
      <c r="D98" s="120" t="s">
        <v>97</v>
      </c>
      <c r="E98" s="121"/>
      <c r="F98" s="121"/>
      <c r="G98" s="121"/>
      <c r="H98" s="121"/>
      <c r="I98" s="121"/>
      <c r="J98" s="122">
        <f>J123</f>
        <v>0</v>
      </c>
      <c r="L98" s="119"/>
    </row>
    <row r="99" spans="1:31" s="10" customFormat="1" ht="19.899999999999999" hidden="1" customHeight="1">
      <c r="B99" s="119"/>
      <c r="D99" s="120" t="s">
        <v>99</v>
      </c>
      <c r="E99" s="121"/>
      <c r="F99" s="121"/>
      <c r="G99" s="121"/>
      <c r="H99" s="121"/>
      <c r="I99" s="121"/>
      <c r="J99" s="122">
        <f>J125</f>
        <v>0</v>
      </c>
      <c r="L99" s="119"/>
    </row>
    <row r="100" spans="1:31" s="10" customFormat="1" ht="19.899999999999999" hidden="1" customHeight="1">
      <c r="B100" s="119"/>
      <c r="D100" s="120" t="s">
        <v>100</v>
      </c>
      <c r="E100" s="121"/>
      <c r="F100" s="121"/>
      <c r="G100" s="121"/>
      <c r="H100" s="121"/>
      <c r="I100" s="121"/>
      <c r="J100" s="122">
        <f>J128</f>
        <v>0</v>
      </c>
      <c r="L100" s="119"/>
    </row>
    <row r="101" spans="1:31" s="10" customFormat="1" ht="19.899999999999999" hidden="1" customHeight="1">
      <c r="B101" s="119"/>
      <c r="D101" s="120" t="s">
        <v>101</v>
      </c>
      <c r="E101" s="121"/>
      <c r="F101" s="121"/>
      <c r="G101" s="121"/>
      <c r="H101" s="121"/>
      <c r="I101" s="121"/>
      <c r="J101" s="122">
        <f>J136</f>
        <v>0</v>
      </c>
      <c r="L101" s="119"/>
    </row>
    <row r="102" spans="1:31" s="2" customFormat="1" ht="21.75" hidden="1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42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31" s="2" customFormat="1" ht="6.95" hidden="1" customHeight="1">
      <c r="A103" s="29"/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ht="11.25" hidden="1"/>
    <row r="105" spans="1:31" ht="11.25" hidden="1"/>
    <row r="106" spans="1:31" ht="11.25" hidden="1"/>
    <row r="107" spans="1:31" s="2" customFormat="1" ht="6.95" customHeight="1">
      <c r="A107" s="29"/>
      <c r="B107" s="49"/>
      <c r="C107" s="50"/>
      <c r="D107" s="50"/>
      <c r="E107" s="50"/>
      <c r="F107" s="50"/>
      <c r="G107" s="50"/>
      <c r="H107" s="50"/>
      <c r="I107" s="50"/>
      <c r="J107" s="50"/>
      <c r="K107" s="50"/>
      <c r="L107" s="42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24.95" customHeight="1">
      <c r="A108" s="29"/>
      <c r="B108" s="30"/>
      <c r="C108" s="18" t="s">
        <v>102</v>
      </c>
      <c r="D108" s="29"/>
      <c r="E108" s="29"/>
      <c r="F108" s="29"/>
      <c r="G108" s="29"/>
      <c r="H108" s="29"/>
      <c r="I108" s="29"/>
      <c r="J108" s="29"/>
      <c r="K108" s="29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6.9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2" customHeight="1">
      <c r="A110" s="29"/>
      <c r="B110" s="30"/>
      <c r="C110" s="24" t="s">
        <v>14</v>
      </c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6.5" customHeight="1">
      <c r="A111" s="29"/>
      <c r="B111" s="30"/>
      <c r="C111" s="29"/>
      <c r="D111" s="29"/>
      <c r="E111" s="220" t="str">
        <f>E7</f>
        <v>Osadenie prístreškov v areáloch základných škôl v Humennom</v>
      </c>
      <c r="F111" s="221"/>
      <c r="G111" s="221"/>
      <c r="H111" s="221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89</v>
      </c>
      <c r="D112" s="29"/>
      <c r="E112" s="29"/>
      <c r="F112" s="29"/>
      <c r="G112" s="29"/>
      <c r="H112" s="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6.5" customHeight="1">
      <c r="A113" s="29"/>
      <c r="B113" s="30"/>
      <c r="C113" s="29"/>
      <c r="D113" s="29"/>
      <c r="E113" s="178" t="str">
        <f>E9</f>
        <v>3 - Osadenie prístreškov pre bicykle v areáli ZŠ Kudlovská</v>
      </c>
      <c r="F113" s="222"/>
      <c r="G113" s="222"/>
      <c r="H113" s="222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18</v>
      </c>
      <c r="D115" s="29"/>
      <c r="E115" s="29"/>
      <c r="F115" s="22" t="str">
        <f>F12</f>
        <v xml:space="preserve"> </v>
      </c>
      <c r="G115" s="29"/>
      <c r="H115" s="29"/>
      <c r="I115" s="24" t="s">
        <v>20</v>
      </c>
      <c r="J115" s="55" t="str">
        <f>IF(J12="","",J12)</f>
        <v/>
      </c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21</v>
      </c>
      <c r="D117" s="29"/>
      <c r="E117" s="29"/>
      <c r="F117" s="22" t="str">
        <f>E15</f>
        <v xml:space="preserve"> </v>
      </c>
      <c r="G117" s="29"/>
      <c r="H117" s="29"/>
      <c r="I117" s="24" t="s">
        <v>26</v>
      </c>
      <c r="J117" s="27" t="str">
        <f>E21</f>
        <v xml:space="preserve"> </v>
      </c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24</v>
      </c>
      <c r="D118" s="29"/>
      <c r="E118" s="29"/>
      <c r="F118" s="22" t="str">
        <f>IF(E18="","",E18)</f>
        <v>Vyplň údaj</v>
      </c>
      <c r="G118" s="29"/>
      <c r="H118" s="29"/>
      <c r="I118" s="24" t="s">
        <v>28</v>
      </c>
      <c r="J118" s="27" t="str">
        <f>E24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0.3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11" customFormat="1" ht="29.25" customHeight="1">
      <c r="A120" s="123"/>
      <c r="B120" s="124"/>
      <c r="C120" s="125" t="s">
        <v>103</v>
      </c>
      <c r="D120" s="126" t="s">
        <v>55</v>
      </c>
      <c r="E120" s="126" t="s">
        <v>51</v>
      </c>
      <c r="F120" s="126" t="s">
        <v>52</v>
      </c>
      <c r="G120" s="126" t="s">
        <v>104</v>
      </c>
      <c r="H120" s="126" t="s">
        <v>105</v>
      </c>
      <c r="I120" s="126" t="s">
        <v>106</v>
      </c>
      <c r="J120" s="127" t="s">
        <v>93</v>
      </c>
      <c r="K120" s="128" t="s">
        <v>107</v>
      </c>
      <c r="L120" s="129"/>
      <c r="M120" s="62" t="s">
        <v>1</v>
      </c>
      <c r="N120" s="63" t="s">
        <v>34</v>
      </c>
      <c r="O120" s="63" t="s">
        <v>108</v>
      </c>
      <c r="P120" s="63" t="s">
        <v>109</v>
      </c>
      <c r="Q120" s="63" t="s">
        <v>110</v>
      </c>
      <c r="R120" s="63" t="s">
        <v>111</v>
      </c>
      <c r="S120" s="63" t="s">
        <v>112</v>
      </c>
      <c r="T120" s="64" t="s">
        <v>113</v>
      </c>
      <c r="U120" s="123"/>
      <c r="V120" s="123"/>
      <c r="W120" s="123"/>
      <c r="X120" s="123"/>
      <c r="Y120" s="123"/>
      <c r="Z120" s="123"/>
      <c r="AA120" s="123"/>
      <c r="AB120" s="123"/>
      <c r="AC120" s="123"/>
      <c r="AD120" s="123"/>
      <c r="AE120" s="123"/>
    </row>
    <row r="121" spans="1:65" s="2" customFormat="1" ht="22.9" customHeight="1">
      <c r="A121" s="29"/>
      <c r="B121" s="30"/>
      <c r="C121" s="69" t="s">
        <v>94</v>
      </c>
      <c r="D121" s="29"/>
      <c r="E121" s="29"/>
      <c r="F121" s="29"/>
      <c r="G121" s="29"/>
      <c r="H121" s="29"/>
      <c r="I121" s="29"/>
      <c r="J121" s="130">
        <f>BK121</f>
        <v>0</v>
      </c>
      <c r="K121" s="29"/>
      <c r="L121" s="30"/>
      <c r="M121" s="65"/>
      <c r="N121" s="56"/>
      <c r="O121" s="66"/>
      <c r="P121" s="131">
        <f>P122</f>
        <v>0</v>
      </c>
      <c r="Q121" s="66"/>
      <c r="R121" s="131">
        <f>R122</f>
        <v>3.6858900000000001</v>
      </c>
      <c r="S121" s="66"/>
      <c r="T121" s="132">
        <f>T122</f>
        <v>2.6459999999999999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T121" s="14" t="s">
        <v>69</v>
      </c>
      <c r="AU121" s="14" t="s">
        <v>95</v>
      </c>
      <c r="BK121" s="133">
        <f>BK122</f>
        <v>0</v>
      </c>
    </row>
    <row r="122" spans="1:65" s="12" customFormat="1" ht="25.9" customHeight="1">
      <c r="B122" s="134"/>
      <c r="D122" s="135" t="s">
        <v>69</v>
      </c>
      <c r="E122" s="136" t="s">
        <v>114</v>
      </c>
      <c r="F122" s="136" t="s">
        <v>115</v>
      </c>
      <c r="I122" s="137"/>
      <c r="J122" s="138">
        <f>BK122</f>
        <v>0</v>
      </c>
      <c r="L122" s="134"/>
      <c r="M122" s="139"/>
      <c r="N122" s="140"/>
      <c r="O122" s="140"/>
      <c r="P122" s="141">
        <f>P123+P125+P128+P136</f>
        <v>0</v>
      </c>
      <c r="Q122" s="140"/>
      <c r="R122" s="141">
        <f>R123+R125+R128+R136</f>
        <v>3.6858900000000001</v>
      </c>
      <c r="S122" s="140"/>
      <c r="T122" s="142">
        <f>T123+T125+T128+T136</f>
        <v>2.6459999999999999</v>
      </c>
      <c r="AR122" s="135" t="s">
        <v>75</v>
      </c>
      <c r="AT122" s="143" t="s">
        <v>69</v>
      </c>
      <c r="AU122" s="143" t="s">
        <v>70</v>
      </c>
      <c r="AY122" s="135" t="s">
        <v>116</v>
      </c>
      <c r="BK122" s="144">
        <f>BK123+BK125+BK128+BK136</f>
        <v>0</v>
      </c>
    </row>
    <row r="123" spans="1:65" s="12" customFormat="1" ht="22.9" customHeight="1">
      <c r="B123" s="134"/>
      <c r="D123" s="135" t="s">
        <v>69</v>
      </c>
      <c r="E123" s="145" t="s">
        <v>75</v>
      </c>
      <c r="F123" s="145" t="s">
        <v>117</v>
      </c>
      <c r="I123" s="137"/>
      <c r="J123" s="146">
        <f>BK123</f>
        <v>0</v>
      </c>
      <c r="L123" s="134"/>
      <c r="M123" s="139"/>
      <c r="N123" s="140"/>
      <c r="O123" s="140"/>
      <c r="P123" s="141">
        <f>P124</f>
        <v>0</v>
      </c>
      <c r="Q123" s="140"/>
      <c r="R123" s="141">
        <f>R124</f>
        <v>0</v>
      </c>
      <c r="S123" s="140"/>
      <c r="T123" s="142">
        <f>T124</f>
        <v>2.6459999999999999</v>
      </c>
      <c r="AR123" s="135" t="s">
        <v>75</v>
      </c>
      <c r="AT123" s="143" t="s">
        <v>69</v>
      </c>
      <c r="AU123" s="143" t="s">
        <v>75</v>
      </c>
      <c r="AY123" s="135" t="s">
        <v>116</v>
      </c>
      <c r="BK123" s="144">
        <f>BK124</f>
        <v>0</v>
      </c>
    </row>
    <row r="124" spans="1:65" s="2" customFormat="1" ht="24.2" customHeight="1">
      <c r="A124" s="29"/>
      <c r="B124" s="147"/>
      <c r="C124" s="148" t="s">
        <v>75</v>
      </c>
      <c r="D124" s="148" t="s">
        <v>118</v>
      </c>
      <c r="E124" s="149" t="s">
        <v>220</v>
      </c>
      <c r="F124" s="150" t="s">
        <v>221</v>
      </c>
      <c r="G124" s="151" t="s">
        <v>131</v>
      </c>
      <c r="H124" s="152">
        <v>27</v>
      </c>
      <c r="I124" s="153"/>
      <c r="J124" s="154">
        <f>ROUND(I124*H124,2)</f>
        <v>0</v>
      </c>
      <c r="K124" s="155"/>
      <c r="L124" s="30"/>
      <c r="M124" s="156" t="s">
        <v>1</v>
      </c>
      <c r="N124" s="157" t="s">
        <v>36</v>
      </c>
      <c r="O124" s="58"/>
      <c r="P124" s="158">
        <f>O124*H124</f>
        <v>0</v>
      </c>
      <c r="Q124" s="158">
        <v>0</v>
      </c>
      <c r="R124" s="158">
        <f>Q124*H124</f>
        <v>0</v>
      </c>
      <c r="S124" s="158">
        <v>9.8000000000000004E-2</v>
      </c>
      <c r="T124" s="159">
        <f>S124*H124</f>
        <v>2.6459999999999999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60" t="s">
        <v>85</v>
      </c>
      <c r="AT124" s="160" t="s">
        <v>118</v>
      </c>
      <c r="AU124" s="160" t="s">
        <v>79</v>
      </c>
      <c r="AY124" s="14" t="s">
        <v>116</v>
      </c>
      <c r="BE124" s="161">
        <f>IF(N124="základná",J124,0)</f>
        <v>0</v>
      </c>
      <c r="BF124" s="161">
        <f>IF(N124="znížená",J124,0)</f>
        <v>0</v>
      </c>
      <c r="BG124" s="161">
        <f>IF(N124="zákl. prenesená",J124,0)</f>
        <v>0</v>
      </c>
      <c r="BH124" s="161">
        <f>IF(N124="zníž. prenesená",J124,0)</f>
        <v>0</v>
      </c>
      <c r="BI124" s="161">
        <f>IF(N124="nulová",J124,0)</f>
        <v>0</v>
      </c>
      <c r="BJ124" s="14" t="s">
        <v>79</v>
      </c>
      <c r="BK124" s="161">
        <f>ROUND(I124*H124,2)</f>
        <v>0</v>
      </c>
      <c r="BL124" s="14" t="s">
        <v>85</v>
      </c>
      <c r="BM124" s="160" t="s">
        <v>222</v>
      </c>
    </row>
    <row r="125" spans="1:65" s="12" customFormat="1" ht="22.9" customHeight="1">
      <c r="B125" s="134"/>
      <c r="D125" s="135" t="s">
        <v>69</v>
      </c>
      <c r="E125" s="145" t="s">
        <v>134</v>
      </c>
      <c r="F125" s="145" t="s">
        <v>142</v>
      </c>
      <c r="I125" s="137"/>
      <c r="J125" s="146">
        <f>BK125</f>
        <v>0</v>
      </c>
      <c r="L125" s="134"/>
      <c r="M125" s="139"/>
      <c r="N125" s="140"/>
      <c r="O125" s="140"/>
      <c r="P125" s="141">
        <f>SUM(P126:P127)</f>
        <v>0</v>
      </c>
      <c r="Q125" s="140"/>
      <c r="R125" s="141">
        <f>SUM(R126:R127)</f>
        <v>3.51999</v>
      </c>
      <c r="S125" s="140"/>
      <c r="T125" s="142">
        <f>SUM(T126:T127)</f>
        <v>0</v>
      </c>
      <c r="AR125" s="135" t="s">
        <v>75</v>
      </c>
      <c r="AT125" s="143" t="s">
        <v>69</v>
      </c>
      <c r="AU125" s="143" t="s">
        <v>75</v>
      </c>
      <c r="AY125" s="135" t="s">
        <v>116</v>
      </c>
      <c r="BK125" s="144">
        <f>SUM(BK126:BK127)</f>
        <v>0</v>
      </c>
    </row>
    <row r="126" spans="1:65" s="2" customFormat="1" ht="33" customHeight="1">
      <c r="A126" s="29"/>
      <c r="B126" s="147"/>
      <c r="C126" s="148" t="s">
        <v>79</v>
      </c>
      <c r="D126" s="148" t="s">
        <v>118</v>
      </c>
      <c r="E126" s="149" t="s">
        <v>223</v>
      </c>
      <c r="F126" s="150" t="s">
        <v>224</v>
      </c>
      <c r="G126" s="151" t="s">
        <v>131</v>
      </c>
      <c r="H126" s="152">
        <v>27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36</v>
      </c>
      <c r="O126" s="58"/>
      <c r="P126" s="158">
        <f>O126*H126</f>
        <v>0</v>
      </c>
      <c r="Q126" s="158">
        <v>7.1000000000000002E-4</v>
      </c>
      <c r="R126" s="158">
        <f>Q126*H126</f>
        <v>1.917E-2</v>
      </c>
      <c r="S126" s="158">
        <v>0</v>
      </c>
      <c r="T126" s="159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85</v>
      </c>
      <c r="AT126" s="160" t="s">
        <v>118</v>
      </c>
      <c r="AU126" s="160" t="s">
        <v>79</v>
      </c>
      <c r="AY126" s="14" t="s">
        <v>116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79</v>
      </c>
      <c r="BK126" s="161">
        <f>ROUND(I126*H126,2)</f>
        <v>0</v>
      </c>
      <c r="BL126" s="14" t="s">
        <v>85</v>
      </c>
      <c r="BM126" s="160" t="s">
        <v>225</v>
      </c>
    </row>
    <row r="127" spans="1:65" s="2" customFormat="1" ht="33" customHeight="1">
      <c r="A127" s="29"/>
      <c r="B127" s="147"/>
      <c r="C127" s="148" t="s">
        <v>82</v>
      </c>
      <c r="D127" s="148" t="s">
        <v>118</v>
      </c>
      <c r="E127" s="149" t="s">
        <v>226</v>
      </c>
      <c r="F127" s="150" t="s">
        <v>227</v>
      </c>
      <c r="G127" s="151" t="s">
        <v>131</v>
      </c>
      <c r="H127" s="152">
        <v>27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36</v>
      </c>
      <c r="O127" s="58"/>
      <c r="P127" s="158">
        <f>O127*H127</f>
        <v>0</v>
      </c>
      <c r="Q127" s="158">
        <v>0.12966</v>
      </c>
      <c r="R127" s="158">
        <f>Q127*H127</f>
        <v>3.50082</v>
      </c>
      <c r="S127" s="158">
        <v>0</v>
      </c>
      <c r="T127" s="159">
        <f>S127*H127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85</v>
      </c>
      <c r="AT127" s="160" t="s">
        <v>118</v>
      </c>
      <c r="AU127" s="160" t="s">
        <v>79</v>
      </c>
      <c r="AY127" s="14" t="s">
        <v>116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79</v>
      </c>
      <c r="BK127" s="161">
        <f>ROUND(I127*H127,2)</f>
        <v>0</v>
      </c>
      <c r="BL127" s="14" t="s">
        <v>85</v>
      </c>
      <c r="BM127" s="160" t="s">
        <v>228</v>
      </c>
    </row>
    <row r="128" spans="1:65" s="12" customFormat="1" ht="22.9" customHeight="1">
      <c r="B128" s="134"/>
      <c r="D128" s="135" t="s">
        <v>69</v>
      </c>
      <c r="E128" s="145" t="s">
        <v>147</v>
      </c>
      <c r="F128" s="145" t="s">
        <v>148</v>
      </c>
      <c r="I128" s="137"/>
      <c r="J128" s="146">
        <f>BK128</f>
        <v>0</v>
      </c>
      <c r="L128" s="134"/>
      <c r="M128" s="139"/>
      <c r="N128" s="140"/>
      <c r="O128" s="140"/>
      <c r="P128" s="141">
        <f>SUM(P129:P135)</f>
        <v>0</v>
      </c>
      <c r="Q128" s="140"/>
      <c r="R128" s="141">
        <f>SUM(R129:R135)</f>
        <v>0.16589999999999999</v>
      </c>
      <c r="S128" s="140"/>
      <c r="T128" s="142">
        <f>SUM(T129:T135)</f>
        <v>0</v>
      </c>
      <c r="AR128" s="135" t="s">
        <v>75</v>
      </c>
      <c r="AT128" s="143" t="s">
        <v>69</v>
      </c>
      <c r="AU128" s="143" t="s">
        <v>75</v>
      </c>
      <c r="AY128" s="135" t="s">
        <v>116</v>
      </c>
      <c r="BK128" s="144">
        <f>SUM(BK129:BK135)</f>
        <v>0</v>
      </c>
    </row>
    <row r="129" spans="1:65" s="2" customFormat="1" ht="24.2" customHeight="1">
      <c r="A129" s="29"/>
      <c r="B129" s="147"/>
      <c r="C129" s="148" t="s">
        <v>85</v>
      </c>
      <c r="D129" s="148" t="s">
        <v>118</v>
      </c>
      <c r="E129" s="149" t="s">
        <v>229</v>
      </c>
      <c r="F129" s="150" t="s">
        <v>230</v>
      </c>
      <c r="G129" s="151" t="s">
        <v>152</v>
      </c>
      <c r="H129" s="152">
        <v>30.8</v>
      </c>
      <c r="I129" s="153"/>
      <c r="J129" s="154">
        <f t="shared" ref="J129:J135" si="0">ROUND(I129*H129,2)</f>
        <v>0</v>
      </c>
      <c r="K129" s="155"/>
      <c r="L129" s="30"/>
      <c r="M129" s="156" t="s">
        <v>1</v>
      </c>
      <c r="N129" s="157" t="s">
        <v>36</v>
      </c>
      <c r="O129" s="58"/>
      <c r="P129" s="158">
        <f t="shared" ref="P129:P135" si="1">O129*H129</f>
        <v>0</v>
      </c>
      <c r="Q129" s="158">
        <v>0</v>
      </c>
      <c r="R129" s="158">
        <f t="shared" ref="R129:R135" si="2">Q129*H129</f>
        <v>0</v>
      </c>
      <c r="S129" s="158">
        <v>0</v>
      </c>
      <c r="T129" s="159">
        <f t="shared" ref="T129:T135" si="3"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85</v>
      </c>
      <c r="AT129" s="160" t="s">
        <v>118</v>
      </c>
      <c r="AU129" s="160" t="s">
        <v>79</v>
      </c>
      <c r="AY129" s="14" t="s">
        <v>116</v>
      </c>
      <c r="BE129" s="161">
        <f t="shared" ref="BE129:BE135" si="4">IF(N129="základná",J129,0)</f>
        <v>0</v>
      </c>
      <c r="BF129" s="161">
        <f t="shared" ref="BF129:BF135" si="5">IF(N129="znížená",J129,0)</f>
        <v>0</v>
      </c>
      <c r="BG129" s="161">
        <f t="shared" ref="BG129:BG135" si="6">IF(N129="zákl. prenesená",J129,0)</f>
        <v>0</v>
      </c>
      <c r="BH129" s="161">
        <f t="shared" ref="BH129:BH135" si="7">IF(N129="zníž. prenesená",J129,0)</f>
        <v>0</v>
      </c>
      <c r="BI129" s="161">
        <f t="shared" ref="BI129:BI135" si="8">IF(N129="nulová",J129,0)</f>
        <v>0</v>
      </c>
      <c r="BJ129" s="14" t="s">
        <v>79</v>
      </c>
      <c r="BK129" s="161">
        <f t="shared" ref="BK129:BK135" si="9">ROUND(I129*H129,2)</f>
        <v>0</v>
      </c>
      <c r="BL129" s="14" t="s">
        <v>85</v>
      </c>
      <c r="BM129" s="160" t="s">
        <v>231</v>
      </c>
    </row>
    <row r="130" spans="1:65" s="2" customFormat="1" ht="24.2" customHeight="1">
      <c r="A130" s="29"/>
      <c r="B130" s="147"/>
      <c r="C130" s="148" t="s">
        <v>134</v>
      </c>
      <c r="D130" s="148" t="s">
        <v>118</v>
      </c>
      <c r="E130" s="149" t="s">
        <v>160</v>
      </c>
      <c r="F130" s="150" t="s">
        <v>161</v>
      </c>
      <c r="G130" s="151" t="s">
        <v>157</v>
      </c>
      <c r="H130" s="152">
        <v>10</v>
      </c>
      <c r="I130" s="153"/>
      <c r="J130" s="154">
        <f t="shared" si="0"/>
        <v>0</v>
      </c>
      <c r="K130" s="155"/>
      <c r="L130" s="30"/>
      <c r="M130" s="156" t="s">
        <v>1</v>
      </c>
      <c r="N130" s="157" t="s">
        <v>36</v>
      </c>
      <c r="O130" s="58"/>
      <c r="P130" s="158">
        <f t="shared" si="1"/>
        <v>0</v>
      </c>
      <c r="Q130" s="158">
        <v>6.7000000000000002E-4</v>
      </c>
      <c r="R130" s="158">
        <f t="shared" si="2"/>
        <v>6.7000000000000002E-3</v>
      </c>
      <c r="S130" s="158">
        <v>0</v>
      </c>
      <c r="T130" s="159">
        <f t="shared" si="3"/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85</v>
      </c>
      <c r="AT130" s="160" t="s">
        <v>118</v>
      </c>
      <c r="AU130" s="160" t="s">
        <v>79</v>
      </c>
      <c r="AY130" s="14" t="s">
        <v>116</v>
      </c>
      <c r="BE130" s="161">
        <f t="shared" si="4"/>
        <v>0</v>
      </c>
      <c r="BF130" s="161">
        <f t="shared" si="5"/>
        <v>0</v>
      </c>
      <c r="BG130" s="161">
        <f t="shared" si="6"/>
        <v>0</v>
      </c>
      <c r="BH130" s="161">
        <f t="shared" si="7"/>
        <v>0</v>
      </c>
      <c r="BI130" s="161">
        <f t="shared" si="8"/>
        <v>0</v>
      </c>
      <c r="BJ130" s="14" t="s">
        <v>79</v>
      </c>
      <c r="BK130" s="161">
        <f t="shared" si="9"/>
        <v>0</v>
      </c>
      <c r="BL130" s="14" t="s">
        <v>85</v>
      </c>
      <c r="BM130" s="160" t="s">
        <v>232</v>
      </c>
    </row>
    <row r="131" spans="1:65" s="2" customFormat="1" ht="24.2" customHeight="1">
      <c r="A131" s="29"/>
      <c r="B131" s="147"/>
      <c r="C131" s="162" t="s">
        <v>138</v>
      </c>
      <c r="D131" s="162" t="s">
        <v>154</v>
      </c>
      <c r="E131" s="163" t="s">
        <v>164</v>
      </c>
      <c r="F131" s="164" t="s">
        <v>165</v>
      </c>
      <c r="G131" s="165" t="s">
        <v>157</v>
      </c>
      <c r="H131" s="166">
        <v>10</v>
      </c>
      <c r="I131" s="167"/>
      <c r="J131" s="168">
        <f t="shared" si="0"/>
        <v>0</v>
      </c>
      <c r="K131" s="169"/>
      <c r="L131" s="170"/>
      <c r="M131" s="171" t="s">
        <v>1</v>
      </c>
      <c r="N131" s="172" t="s">
        <v>36</v>
      </c>
      <c r="O131" s="58"/>
      <c r="P131" s="158">
        <f t="shared" si="1"/>
        <v>0</v>
      </c>
      <c r="Q131" s="158">
        <v>1.0999999999999999E-2</v>
      </c>
      <c r="R131" s="158">
        <f t="shared" si="2"/>
        <v>0.10999999999999999</v>
      </c>
      <c r="S131" s="158">
        <v>0</v>
      </c>
      <c r="T131" s="159">
        <f t="shared" si="3"/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149</v>
      </c>
      <c r="AT131" s="160" t="s">
        <v>154</v>
      </c>
      <c r="AU131" s="160" t="s">
        <v>79</v>
      </c>
      <c r="AY131" s="14" t="s">
        <v>116</v>
      </c>
      <c r="BE131" s="161">
        <f t="shared" si="4"/>
        <v>0</v>
      </c>
      <c r="BF131" s="161">
        <f t="shared" si="5"/>
        <v>0</v>
      </c>
      <c r="BG131" s="161">
        <f t="shared" si="6"/>
        <v>0</v>
      </c>
      <c r="BH131" s="161">
        <f t="shared" si="7"/>
        <v>0</v>
      </c>
      <c r="BI131" s="161">
        <f t="shared" si="8"/>
        <v>0</v>
      </c>
      <c r="BJ131" s="14" t="s">
        <v>79</v>
      </c>
      <c r="BK131" s="161">
        <f t="shared" si="9"/>
        <v>0</v>
      </c>
      <c r="BL131" s="14" t="s">
        <v>85</v>
      </c>
      <c r="BM131" s="160" t="s">
        <v>233</v>
      </c>
    </row>
    <row r="132" spans="1:65" s="2" customFormat="1" ht="24.2" customHeight="1">
      <c r="A132" s="29"/>
      <c r="B132" s="147"/>
      <c r="C132" s="148" t="s">
        <v>143</v>
      </c>
      <c r="D132" s="148" t="s">
        <v>118</v>
      </c>
      <c r="E132" s="149" t="s">
        <v>168</v>
      </c>
      <c r="F132" s="150" t="s">
        <v>234</v>
      </c>
      <c r="G132" s="151" t="s">
        <v>157</v>
      </c>
      <c r="H132" s="152">
        <v>2</v>
      </c>
      <c r="I132" s="153"/>
      <c r="J132" s="154">
        <f t="shared" si="0"/>
        <v>0</v>
      </c>
      <c r="K132" s="155"/>
      <c r="L132" s="30"/>
      <c r="M132" s="156" t="s">
        <v>1</v>
      </c>
      <c r="N132" s="157" t="s">
        <v>36</v>
      </c>
      <c r="O132" s="58"/>
      <c r="P132" s="158">
        <f t="shared" si="1"/>
        <v>0</v>
      </c>
      <c r="Q132" s="158">
        <v>1.49E-2</v>
      </c>
      <c r="R132" s="158">
        <f t="shared" si="2"/>
        <v>2.98E-2</v>
      </c>
      <c r="S132" s="158">
        <v>0</v>
      </c>
      <c r="T132" s="159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170</v>
      </c>
      <c r="AT132" s="160" t="s">
        <v>118</v>
      </c>
      <c r="AU132" s="160" t="s">
        <v>79</v>
      </c>
      <c r="AY132" s="14" t="s">
        <v>116</v>
      </c>
      <c r="BE132" s="161">
        <f t="shared" si="4"/>
        <v>0</v>
      </c>
      <c r="BF132" s="161">
        <f t="shared" si="5"/>
        <v>0</v>
      </c>
      <c r="BG132" s="161">
        <f t="shared" si="6"/>
        <v>0</v>
      </c>
      <c r="BH132" s="161">
        <f t="shared" si="7"/>
        <v>0</v>
      </c>
      <c r="BI132" s="161">
        <f t="shared" si="8"/>
        <v>0</v>
      </c>
      <c r="BJ132" s="14" t="s">
        <v>79</v>
      </c>
      <c r="BK132" s="161">
        <f t="shared" si="9"/>
        <v>0</v>
      </c>
      <c r="BL132" s="14" t="s">
        <v>170</v>
      </c>
      <c r="BM132" s="160" t="s">
        <v>235</v>
      </c>
    </row>
    <row r="133" spans="1:65" s="2" customFormat="1" ht="62.65" customHeight="1">
      <c r="A133" s="29"/>
      <c r="B133" s="147"/>
      <c r="C133" s="162" t="s">
        <v>149</v>
      </c>
      <c r="D133" s="162" t="s">
        <v>154</v>
      </c>
      <c r="E133" s="163" t="s">
        <v>173</v>
      </c>
      <c r="F133" s="164" t="s">
        <v>215</v>
      </c>
      <c r="G133" s="165" t="s">
        <v>157</v>
      </c>
      <c r="H133" s="166">
        <v>2</v>
      </c>
      <c r="I133" s="167"/>
      <c r="J133" s="168">
        <f t="shared" si="0"/>
        <v>0</v>
      </c>
      <c r="K133" s="169"/>
      <c r="L133" s="170"/>
      <c r="M133" s="171" t="s">
        <v>1</v>
      </c>
      <c r="N133" s="172" t="s">
        <v>36</v>
      </c>
      <c r="O133" s="58"/>
      <c r="P133" s="158">
        <f t="shared" si="1"/>
        <v>0</v>
      </c>
      <c r="Q133" s="158">
        <v>9.7000000000000003E-3</v>
      </c>
      <c r="R133" s="158">
        <f t="shared" si="2"/>
        <v>1.9400000000000001E-2</v>
      </c>
      <c r="S133" s="158">
        <v>0</v>
      </c>
      <c r="T133" s="159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0" t="s">
        <v>175</v>
      </c>
      <c r="AT133" s="160" t="s">
        <v>154</v>
      </c>
      <c r="AU133" s="160" t="s">
        <v>79</v>
      </c>
      <c r="AY133" s="14" t="s">
        <v>116</v>
      </c>
      <c r="BE133" s="161">
        <f t="shared" si="4"/>
        <v>0</v>
      </c>
      <c r="BF133" s="161">
        <f t="shared" si="5"/>
        <v>0</v>
      </c>
      <c r="BG133" s="161">
        <f t="shared" si="6"/>
        <v>0</v>
      </c>
      <c r="BH133" s="161">
        <f t="shared" si="7"/>
        <v>0</v>
      </c>
      <c r="BI133" s="161">
        <f t="shared" si="8"/>
        <v>0</v>
      </c>
      <c r="BJ133" s="14" t="s">
        <v>79</v>
      </c>
      <c r="BK133" s="161">
        <f t="shared" si="9"/>
        <v>0</v>
      </c>
      <c r="BL133" s="14" t="s">
        <v>170</v>
      </c>
      <c r="BM133" s="160" t="s">
        <v>236</v>
      </c>
    </row>
    <row r="134" spans="1:65" s="2" customFormat="1" ht="33" customHeight="1">
      <c r="A134" s="29"/>
      <c r="B134" s="147"/>
      <c r="C134" s="148" t="s">
        <v>147</v>
      </c>
      <c r="D134" s="148" t="s">
        <v>118</v>
      </c>
      <c r="E134" s="149" t="s">
        <v>237</v>
      </c>
      <c r="F134" s="150" t="s">
        <v>238</v>
      </c>
      <c r="G134" s="151" t="s">
        <v>182</v>
      </c>
      <c r="H134" s="152">
        <v>2.6459999999999999</v>
      </c>
      <c r="I134" s="153"/>
      <c r="J134" s="154">
        <f t="shared" si="0"/>
        <v>0</v>
      </c>
      <c r="K134" s="155"/>
      <c r="L134" s="30"/>
      <c r="M134" s="156" t="s">
        <v>1</v>
      </c>
      <c r="N134" s="157" t="s">
        <v>36</v>
      </c>
      <c r="O134" s="58"/>
      <c r="P134" s="158">
        <f t="shared" si="1"/>
        <v>0</v>
      </c>
      <c r="Q134" s="158">
        <v>0</v>
      </c>
      <c r="R134" s="158">
        <f t="shared" si="2"/>
        <v>0</v>
      </c>
      <c r="S134" s="158">
        <v>0</v>
      </c>
      <c r="T134" s="159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85</v>
      </c>
      <c r="AT134" s="160" t="s">
        <v>118</v>
      </c>
      <c r="AU134" s="160" t="s">
        <v>79</v>
      </c>
      <c r="AY134" s="14" t="s">
        <v>116</v>
      </c>
      <c r="BE134" s="161">
        <f t="shared" si="4"/>
        <v>0</v>
      </c>
      <c r="BF134" s="161">
        <f t="shared" si="5"/>
        <v>0</v>
      </c>
      <c r="BG134" s="161">
        <f t="shared" si="6"/>
        <v>0</v>
      </c>
      <c r="BH134" s="161">
        <f t="shared" si="7"/>
        <v>0</v>
      </c>
      <c r="BI134" s="161">
        <f t="shared" si="8"/>
        <v>0</v>
      </c>
      <c r="BJ134" s="14" t="s">
        <v>79</v>
      </c>
      <c r="BK134" s="161">
        <f t="shared" si="9"/>
        <v>0</v>
      </c>
      <c r="BL134" s="14" t="s">
        <v>85</v>
      </c>
      <c r="BM134" s="160" t="s">
        <v>239</v>
      </c>
    </row>
    <row r="135" spans="1:65" s="2" customFormat="1" ht="24.2" customHeight="1">
      <c r="A135" s="29"/>
      <c r="B135" s="147"/>
      <c r="C135" s="148" t="s">
        <v>159</v>
      </c>
      <c r="D135" s="148" t="s">
        <v>118</v>
      </c>
      <c r="E135" s="149" t="s">
        <v>240</v>
      </c>
      <c r="F135" s="150" t="s">
        <v>241</v>
      </c>
      <c r="G135" s="151" t="s">
        <v>182</v>
      </c>
      <c r="H135" s="152">
        <v>2.6459999999999999</v>
      </c>
      <c r="I135" s="153"/>
      <c r="J135" s="154">
        <f t="shared" si="0"/>
        <v>0</v>
      </c>
      <c r="K135" s="155"/>
      <c r="L135" s="30"/>
      <c r="M135" s="156" t="s">
        <v>1</v>
      </c>
      <c r="N135" s="157" t="s">
        <v>36</v>
      </c>
      <c r="O135" s="58"/>
      <c r="P135" s="158">
        <f t="shared" si="1"/>
        <v>0</v>
      </c>
      <c r="Q135" s="158">
        <v>0</v>
      </c>
      <c r="R135" s="158">
        <f t="shared" si="2"/>
        <v>0</v>
      </c>
      <c r="S135" s="158">
        <v>0</v>
      </c>
      <c r="T135" s="159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85</v>
      </c>
      <c r="AT135" s="160" t="s">
        <v>118</v>
      </c>
      <c r="AU135" s="160" t="s">
        <v>79</v>
      </c>
      <c r="AY135" s="14" t="s">
        <v>116</v>
      </c>
      <c r="BE135" s="161">
        <f t="shared" si="4"/>
        <v>0</v>
      </c>
      <c r="BF135" s="161">
        <f t="shared" si="5"/>
        <v>0</v>
      </c>
      <c r="BG135" s="161">
        <f t="shared" si="6"/>
        <v>0</v>
      </c>
      <c r="BH135" s="161">
        <f t="shared" si="7"/>
        <v>0</v>
      </c>
      <c r="BI135" s="161">
        <f t="shared" si="8"/>
        <v>0</v>
      </c>
      <c r="BJ135" s="14" t="s">
        <v>79</v>
      </c>
      <c r="BK135" s="161">
        <f t="shared" si="9"/>
        <v>0</v>
      </c>
      <c r="BL135" s="14" t="s">
        <v>85</v>
      </c>
      <c r="BM135" s="160" t="s">
        <v>242</v>
      </c>
    </row>
    <row r="136" spans="1:65" s="12" customFormat="1" ht="22.9" customHeight="1">
      <c r="B136" s="134"/>
      <c r="D136" s="135" t="s">
        <v>69</v>
      </c>
      <c r="E136" s="145" t="s">
        <v>177</v>
      </c>
      <c r="F136" s="145" t="s">
        <v>178</v>
      </c>
      <c r="I136" s="137"/>
      <c r="J136" s="146">
        <f>BK136</f>
        <v>0</v>
      </c>
      <c r="L136" s="134"/>
      <c r="M136" s="139"/>
      <c r="N136" s="140"/>
      <c r="O136" s="140"/>
      <c r="P136" s="141">
        <f>P137</f>
        <v>0</v>
      </c>
      <c r="Q136" s="140"/>
      <c r="R136" s="141">
        <f>R137</f>
        <v>0</v>
      </c>
      <c r="S136" s="140"/>
      <c r="T136" s="142">
        <f>T137</f>
        <v>0</v>
      </c>
      <c r="AR136" s="135" t="s">
        <v>75</v>
      </c>
      <c r="AT136" s="143" t="s">
        <v>69</v>
      </c>
      <c r="AU136" s="143" t="s">
        <v>75</v>
      </c>
      <c r="AY136" s="135" t="s">
        <v>116</v>
      </c>
      <c r="BK136" s="144">
        <f>BK137</f>
        <v>0</v>
      </c>
    </row>
    <row r="137" spans="1:65" s="2" customFormat="1" ht="33" customHeight="1">
      <c r="A137" s="29"/>
      <c r="B137" s="147"/>
      <c r="C137" s="148" t="s">
        <v>163</v>
      </c>
      <c r="D137" s="148" t="s">
        <v>118</v>
      </c>
      <c r="E137" s="149" t="s">
        <v>243</v>
      </c>
      <c r="F137" s="150" t="s">
        <v>244</v>
      </c>
      <c r="G137" s="151" t="s">
        <v>182</v>
      </c>
      <c r="H137" s="152">
        <v>3.637</v>
      </c>
      <c r="I137" s="153"/>
      <c r="J137" s="154">
        <f>ROUND(I137*H137,2)</f>
        <v>0</v>
      </c>
      <c r="K137" s="155"/>
      <c r="L137" s="30"/>
      <c r="M137" s="173" t="s">
        <v>1</v>
      </c>
      <c r="N137" s="174" t="s">
        <v>36</v>
      </c>
      <c r="O137" s="175"/>
      <c r="P137" s="176">
        <f>O137*H137</f>
        <v>0</v>
      </c>
      <c r="Q137" s="176">
        <v>0</v>
      </c>
      <c r="R137" s="176">
        <f>Q137*H137</f>
        <v>0</v>
      </c>
      <c r="S137" s="176">
        <v>0</v>
      </c>
      <c r="T137" s="177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85</v>
      </c>
      <c r="AT137" s="160" t="s">
        <v>118</v>
      </c>
      <c r="AU137" s="160" t="s">
        <v>79</v>
      </c>
      <c r="AY137" s="14" t="s">
        <v>116</v>
      </c>
      <c r="BE137" s="161">
        <f>IF(N137="základná",J137,0)</f>
        <v>0</v>
      </c>
      <c r="BF137" s="161">
        <f>IF(N137="znížená",J137,0)</f>
        <v>0</v>
      </c>
      <c r="BG137" s="161">
        <f>IF(N137="zákl. prenesená",J137,0)</f>
        <v>0</v>
      </c>
      <c r="BH137" s="161">
        <f>IF(N137="zníž. prenesená",J137,0)</f>
        <v>0</v>
      </c>
      <c r="BI137" s="161">
        <f>IF(N137="nulová",J137,0)</f>
        <v>0</v>
      </c>
      <c r="BJ137" s="14" t="s">
        <v>79</v>
      </c>
      <c r="BK137" s="161">
        <f>ROUND(I137*H137,2)</f>
        <v>0</v>
      </c>
      <c r="BL137" s="14" t="s">
        <v>85</v>
      </c>
      <c r="BM137" s="160" t="s">
        <v>245</v>
      </c>
    </row>
    <row r="138" spans="1:65" s="2" customFormat="1" ht="6.95" customHeight="1">
      <c r="A138" s="29"/>
      <c r="B138" s="47"/>
      <c r="C138" s="48"/>
      <c r="D138" s="48"/>
      <c r="E138" s="48"/>
      <c r="F138" s="48"/>
      <c r="G138" s="48"/>
      <c r="H138" s="48"/>
      <c r="I138" s="48"/>
      <c r="J138" s="48"/>
      <c r="K138" s="48"/>
      <c r="L138" s="30"/>
      <c r="M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</sheetData>
  <autoFilter ref="C120:K137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8"/>
  <sheetViews>
    <sheetView showGridLines="0" topLeftCell="A7" workbookViewId="0">
      <selection activeCell="F24" sqref="F24"/>
    </sheetView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201"/>
      <c r="N2" s="201"/>
      <c r="O2" s="201"/>
      <c r="P2" s="201"/>
      <c r="Q2" s="201"/>
      <c r="R2" s="201"/>
      <c r="S2" s="201"/>
      <c r="T2" s="201"/>
      <c r="U2" s="201"/>
      <c r="V2" s="201"/>
      <c r="AT2" s="14" t="s">
        <v>87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70</v>
      </c>
    </row>
    <row r="4" spans="1:46" s="1" customFormat="1" ht="24.95" customHeight="1">
      <c r="B4" s="17"/>
      <c r="D4" s="18" t="s">
        <v>88</v>
      </c>
      <c r="L4" s="17"/>
      <c r="M4" s="93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4" t="s">
        <v>14</v>
      </c>
      <c r="L6" s="17"/>
    </row>
    <row r="7" spans="1:46" s="1" customFormat="1" ht="16.5" customHeight="1">
      <c r="B7" s="17"/>
      <c r="E7" s="220" t="str">
        <f>'Rekapitulácia stavby'!K6</f>
        <v>Osadenie prístreškov v areáloch základných škôl v Humennom</v>
      </c>
      <c r="F7" s="221"/>
      <c r="G7" s="221"/>
      <c r="H7" s="221"/>
      <c r="L7" s="17"/>
    </row>
    <row r="8" spans="1:46" s="2" customFormat="1" ht="12" customHeight="1">
      <c r="A8" s="29"/>
      <c r="B8" s="30"/>
      <c r="C8" s="29"/>
      <c r="D8" s="24" t="s">
        <v>89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>
      <c r="A9" s="29"/>
      <c r="B9" s="30"/>
      <c r="C9" s="29"/>
      <c r="D9" s="29"/>
      <c r="E9" s="178" t="s">
        <v>246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5"/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0"/>
      <c r="C14" s="29"/>
      <c r="D14" s="24" t="s">
        <v>21</v>
      </c>
      <c r="E14" s="29"/>
      <c r="F14" s="29"/>
      <c r="G14" s="29"/>
      <c r="H14" s="29"/>
      <c r="I14" s="24" t="s">
        <v>22</v>
      </c>
      <c r="J14" s="22" t="str">
        <f>IF('Rekapitulácia stavby'!AN10="","",'Rekapitulácia stavby'!AN10)</f>
        <v/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23</v>
      </c>
      <c r="J15" s="22" t="str">
        <f>IF('Rekapitulácia stavby'!AN11="","",'Rekapitulácia stavby'!AN11)</f>
        <v/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0"/>
      <c r="C17" s="29"/>
      <c r="D17" s="24" t="s">
        <v>24</v>
      </c>
      <c r="E17" s="29"/>
      <c r="F17" s="29"/>
      <c r="G17" s="29"/>
      <c r="H17" s="29"/>
      <c r="I17" s="24" t="s">
        <v>22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0"/>
      <c r="C18" s="29"/>
      <c r="D18" s="29"/>
      <c r="E18" s="223" t="str">
        <f>'Rekapitulácia stavby'!E14</f>
        <v>Vyplň údaj</v>
      </c>
      <c r="F18" s="200"/>
      <c r="G18" s="200"/>
      <c r="H18" s="200"/>
      <c r="I18" s="24" t="s">
        <v>23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0"/>
      <c r="C20" s="29"/>
      <c r="D20" s="24" t="s">
        <v>26</v>
      </c>
      <c r="E20" s="29"/>
      <c r="F20" s="29"/>
      <c r="G20" s="29"/>
      <c r="H20" s="29"/>
      <c r="I20" s="24" t="s">
        <v>22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23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0"/>
      <c r="C23" s="29"/>
      <c r="D23" s="24" t="s">
        <v>28</v>
      </c>
      <c r="E23" s="29"/>
      <c r="F23" s="29"/>
      <c r="G23" s="29"/>
      <c r="H23" s="29"/>
      <c r="I23" s="24" t="s">
        <v>22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23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0"/>
      <c r="C26" s="29"/>
      <c r="D26" s="24" t="s">
        <v>29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>
      <c r="A27" s="94"/>
      <c r="B27" s="95"/>
      <c r="C27" s="94"/>
      <c r="D27" s="94"/>
      <c r="E27" s="205" t="s">
        <v>1</v>
      </c>
      <c r="F27" s="205"/>
      <c r="G27" s="205"/>
      <c r="H27" s="205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7" t="s">
        <v>30</v>
      </c>
      <c r="E30" s="29"/>
      <c r="F30" s="29"/>
      <c r="G30" s="29"/>
      <c r="H30" s="29"/>
      <c r="I30" s="29"/>
      <c r="J30" s="71">
        <f>ROUND(J119,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32</v>
      </c>
      <c r="G32" s="29"/>
      <c r="H32" s="29"/>
      <c r="I32" s="33" t="s">
        <v>31</v>
      </c>
      <c r="J32" s="33" t="s">
        <v>33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8" t="s">
        <v>34</v>
      </c>
      <c r="E33" s="35" t="s">
        <v>35</v>
      </c>
      <c r="F33" s="99">
        <f>ROUND((SUM(BE119:BE127)),  2)</f>
        <v>0</v>
      </c>
      <c r="G33" s="100"/>
      <c r="H33" s="100"/>
      <c r="I33" s="101">
        <v>0.2</v>
      </c>
      <c r="J33" s="99">
        <f>ROUND(((SUM(BE119:BE127))*I33),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35" t="s">
        <v>36</v>
      </c>
      <c r="F34" s="99">
        <f>ROUND((SUM(BF119:BF127)),  2)</f>
        <v>0</v>
      </c>
      <c r="G34" s="100"/>
      <c r="H34" s="100"/>
      <c r="I34" s="101">
        <v>0.2</v>
      </c>
      <c r="J34" s="99">
        <f>ROUND(((SUM(BF119:BF127))*I34),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37</v>
      </c>
      <c r="F35" s="102">
        <f>ROUND((SUM(BG119:BG127)),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38</v>
      </c>
      <c r="F36" s="102">
        <f>ROUND((SUM(BH119:BH127)),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39</v>
      </c>
      <c r="F37" s="99">
        <f>ROUND((SUM(BI119:BI127)),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104"/>
      <c r="D39" s="105" t="s">
        <v>40</v>
      </c>
      <c r="E39" s="60"/>
      <c r="F39" s="60"/>
      <c r="G39" s="106" t="s">
        <v>41</v>
      </c>
      <c r="H39" s="107" t="s">
        <v>42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42"/>
      <c r="D50" s="43" t="s">
        <v>43</v>
      </c>
      <c r="E50" s="44"/>
      <c r="F50" s="44"/>
      <c r="G50" s="43" t="s">
        <v>44</v>
      </c>
      <c r="H50" s="44"/>
      <c r="I50" s="44"/>
      <c r="J50" s="44"/>
      <c r="K50" s="44"/>
      <c r="L50" s="42"/>
    </row>
    <row r="51" spans="1:31" ht="11.25">
      <c r="B51" s="17"/>
      <c r="L51" s="17"/>
    </row>
    <row r="52" spans="1:31" ht="11.25">
      <c r="B52" s="17"/>
      <c r="L52" s="17"/>
    </row>
    <row r="53" spans="1:31" ht="11.25">
      <c r="B53" s="17"/>
      <c r="L53" s="17"/>
    </row>
    <row r="54" spans="1:31" ht="11.25">
      <c r="B54" s="17"/>
      <c r="L54" s="17"/>
    </row>
    <row r="55" spans="1:31" ht="11.25">
      <c r="B55" s="17"/>
      <c r="L55" s="17"/>
    </row>
    <row r="56" spans="1:31" ht="11.25">
      <c r="B56" s="17"/>
      <c r="L56" s="17"/>
    </row>
    <row r="57" spans="1:31" ht="11.25">
      <c r="B57" s="17"/>
      <c r="L57" s="17"/>
    </row>
    <row r="58" spans="1:31" ht="11.25">
      <c r="B58" s="17"/>
      <c r="L58" s="17"/>
    </row>
    <row r="59" spans="1:31" ht="11.25">
      <c r="B59" s="17"/>
      <c r="L59" s="17"/>
    </row>
    <row r="60" spans="1:31" ht="11.25">
      <c r="B60" s="17"/>
      <c r="L60" s="17"/>
    </row>
    <row r="61" spans="1:31" s="2" customFormat="1" ht="12.75">
      <c r="A61" s="29"/>
      <c r="B61" s="30"/>
      <c r="C61" s="29"/>
      <c r="D61" s="45" t="s">
        <v>45</v>
      </c>
      <c r="E61" s="32"/>
      <c r="F61" s="110" t="s">
        <v>46</v>
      </c>
      <c r="G61" s="45" t="s">
        <v>45</v>
      </c>
      <c r="H61" s="32"/>
      <c r="I61" s="32"/>
      <c r="J61" s="111" t="s">
        <v>46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>
      <c r="B62" s="17"/>
      <c r="L62" s="17"/>
    </row>
    <row r="63" spans="1:31" ht="11.25">
      <c r="B63" s="17"/>
      <c r="L63" s="17"/>
    </row>
    <row r="64" spans="1:31" ht="11.25">
      <c r="B64" s="17"/>
      <c r="L64" s="17"/>
    </row>
    <row r="65" spans="1:31" s="2" customFormat="1" ht="12.75">
      <c r="A65" s="29"/>
      <c r="B65" s="30"/>
      <c r="C65" s="29"/>
      <c r="D65" s="43" t="s">
        <v>47</v>
      </c>
      <c r="E65" s="46"/>
      <c r="F65" s="46"/>
      <c r="G65" s="43" t="s">
        <v>48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>
      <c r="B66" s="17"/>
      <c r="L66" s="17"/>
    </row>
    <row r="67" spans="1:31" ht="11.25">
      <c r="B67" s="17"/>
      <c r="L67" s="17"/>
    </row>
    <row r="68" spans="1:31" ht="11.25">
      <c r="B68" s="17"/>
      <c r="L68" s="17"/>
    </row>
    <row r="69" spans="1:31" ht="11.25">
      <c r="B69" s="17"/>
      <c r="L69" s="17"/>
    </row>
    <row r="70" spans="1:31" ht="11.25">
      <c r="B70" s="17"/>
      <c r="L70" s="17"/>
    </row>
    <row r="71" spans="1:31" ht="11.25">
      <c r="B71" s="17"/>
      <c r="L71" s="17"/>
    </row>
    <row r="72" spans="1:31" ht="11.25">
      <c r="B72" s="17"/>
      <c r="L72" s="17"/>
    </row>
    <row r="73" spans="1:31" ht="11.25">
      <c r="B73" s="17"/>
      <c r="L73" s="17"/>
    </row>
    <row r="74" spans="1:31" ht="11.25">
      <c r="B74" s="17"/>
      <c r="L74" s="17"/>
    </row>
    <row r="75" spans="1:31" ht="11.25">
      <c r="B75" s="17"/>
      <c r="L75" s="17"/>
    </row>
    <row r="76" spans="1:31" s="2" customFormat="1" ht="12.75">
      <c r="A76" s="29"/>
      <c r="B76" s="30"/>
      <c r="C76" s="29"/>
      <c r="D76" s="45" t="s">
        <v>45</v>
      </c>
      <c r="E76" s="32"/>
      <c r="F76" s="110" t="s">
        <v>46</v>
      </c>
      <c r="G76" s="45" t="s">
        <v>45</v>
      </c>
      <c r="H76" s="32"/>
      <c r="I76" s="32"/>
      <c r="J76" s="111" t="s">
        <v>46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91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Osadenie prístreškov v areáloch základných škôl v Humennom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89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178" t="str">
        <f>E9</f>
        <v>4 - Osadenie prístrešku pre bicykle v areáli ZŠ Laborecká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18</v>
      </c>
      <c r="D89" s="29"/>
      <c r="E89" s="29"/>
      <c r="F89" s="22" t="str">
        <f>F12</f>
        <v xml:space="preserve"> </v>
      </c>
      <c r="G89" s="29"/>
      <c r="H89" s="29"/>
      <c r="I89" s="24" t="s">
        <v>20</v>
      </c>
      <c r="J89" s="55" t="str">
        <f>IF(J12="","",J12)</f>
        <v/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21</v>
      </c>
      <c r="D91" s="29"/>
      <c r="E91" s="29"/>
      <c r="F91" s="22" t="str">
        <f>E15</f>
        <v xml:space="preserve"> </v>
      </c>
      <c r="G91" s="29"/>
      <c r="H91" s="29"/>
      <c r="I91" s="24" t="s">
        <v>26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24</v>
      </c>
      <c r="D92" s="29"/>
      <c r="E92" s="29"/>
      <c r="F92" s="22" t="str">
        <f>IF(E18="","",E18)</f>
        <v>Vyplň údaj</v>
      </c>
      <c r="G92" s="29"/>
      <c r="H92" s="29"/>
      <c r="I92" s="24" t="s">
        <v>28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92</v>
      </c>
      <c r="D94" s="104"/>
      <c r="E94" s="104"/>
      <c r="F94" s="104"/>
      <c r="G94" s="104"/>
      <c r="H94" s="104"/>
      <c r="I94" s="104"/>
      <c r="J94" s="113" t="s">
        <v>93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94</v>
      </c>
      <c r="D96" s="29"/>
      <c r="E96" s="29"/>
      <c r="F96" s="29"/>
      <c r="G96" s="29"/>
      <c r="H96" s="29"/>
      <c r="I96" s="29"/>
      <c r="J96" s="71">
        <f>J119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95</v>
      </c>
    </row>
    <row r="97" spans="1:31" s="9" customFormat="1" ht="24.95" hidden="1" customHeight="1">
      <c r="B97" s="115"/>
      <c r="D97" s="116" t="s">
        <v>96</v>
      </c>
      <c r="E97" s="117"/>
      <c r="F97" s="117"/>
      <c r="G97" s="117"/>
      <c r="H97" s="117"/>
      <c r="I97" s="117"/>
      <c r="J97" s="118">
        <f>J120</f>
        <v>0</v>
      </c>
      <c r="L97" s="115"/>
    </row>
    <row r="98" spans="1:31" s="10" customFormat="1" ht="19.899999999999999" hidden="1" customHeight="1">
      <c r="B98" s="119"/>
      <c r="D98" s="120" t="s">
        <v>100</v>
      </c>
      <c r="E98" s="121"/>
      <c r="F98" s="121"/>
      <c r="G98" s="121"/>
      <c r="H98" s="121"/>
      <c r="I98" s="121"/>
      <c r="J98" s="122">
        <f>J121</f>
        <v>0</v>
      </c>
      <c r="L98" s="119"/>
    </row>
    <row r="99" spans="1:31" s="10" customFormat="1" ht="19.899999999999999" hidden="1" customHeight="1">
      <c r="B99" s="119"/>
      <c r="D99" s="120" t="s">
        <v>101</v>
      </c>
      <c r="E99" s="121"/>
      <c r="F99" s="121"/>
      <c r="G99" s="121"/>
      <c r="H99" s="121"/>
      <c r="I99" s="121"/>
      <c r="J99" s="122">
        <f>J126</f>
        <v>0</v>
      </c>
      <c r="L99" s="119"/>
    </row>
    <row r="100" spans="1:31" s="2" customFormat="1" ht="21.75" hidden="1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29"/>
      <c r="L100" s="42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:31" s="2" customFormat="1" ht="6.95" hidden="1" customHeight="1">
      <c r="A101" s="29"/>
      <c r="B101" s="47"/>
      <c r="C101" s="48"/>
      <c r="D101" s="48"/>
      <c r="E101" s="48"/>
      <c r="F101" s="48"/>
      <c r="G101" s="48"/>
      <c r="H101" s="48"/>
      <c r="I101" s="48"/>
      <c r="J101" s="48"/>
      <c r="K101" s="48"/>
      <c r="L101" s="42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:31" ht="11.25" hidden="1"/>
    <row r="103" spans="1:31" ht="11.25" hidden="1"/>
    <row r="104" spans="1:31" ht="11.25" hidden="1"/>
    <row r="105" spans="1:31" s="2" customFormat="1" ht="6.95" customHeight="1">
      <c r="A105" s="29"/>
      <c r="B105" s="49"/>
      <c r="C105" s="50"/>
      <c r="D105" s="50"/>
      <c r="E105" s="50"/>
      <c r="F105" s="50"/>
      <c r="G105" s="50"/>
      <c r="H105" s="50"/>
      <c r="I105" s="50"/>
      <c r="J105" s="50"/>
      <c r="K105" s="50"/>
      <c r="L105" s="42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s="2" customFormat="1" ht="24.95" customHeight="1">
      <c r="A106" s="29"/>
      <c r="B106" s="30"/>
      <c r="C106" s="18" t="s">
        <v>102</v>
      </c>
      <c r="D106" s="29"/>
      <c r="E106" s="29"/>
      <c r="F106" s="29"/>
      <c r="G106" s="29"/>
      <c r="H106" s="29"/>
      <c r="I106" s="29"/>
      <c r="J106" s="29"/>
      <c r="K106" s="29"/>
      <c r="L106" s="42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s="2" customFormat="1" ht="6.95" customHeight="1">
      <c r="A107" s="29"/>
      <c r="B107" s="30"/>
      <c r="C107" s="29"/>
      <c r="D107" s="29"/>
      <c r="E107" s="29"/>
      <c r="F107" s="29"/>
      <c r="G107" s="29"/>
      <c r="H107" s="29"/>
      <c r="I107" s="29"/>
      <c r="J107" s="29"/>
      <c r="K107" s="29"/>
      <c r="L107" s="42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12" customHeight="1">
      <c r="A108" s="29"/>
      <c r="B108" s="30"/>
      <c r="C108" s="24" t="s">
        <v>14</v>
      </c>
      <c r="D108" s="29"/>
      <c r="E108" s="29"/>
      <c r="F108" s="29"/>
      <c r="G108" s="29"/>
      <c r="H108" s="29"/>
      <c r="I108" s="29"/>
      <c r="J108" s="29"/>
      <c r="K108" s="29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16.5" customHeight="1">
      <c r="A109" s="29"/>
      <c r="B109" s="30"/>
      <c r="C109" s="29"/>
      <c r="D109" s="29"/>
      <c r="E109" s="220" t="str">
        <f>E7</f>
        <v>Osadenie prístreškov v areáloch základných škôl v Humennom</v>
      </c>
      <c r="F109" s="221"/>
      <c r="G109" s="221"/>
      <c r="H109" s="221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2" customHeight="1">
      <c r="A110" s="29"/>
      <c r="B110" s="30"/>
      <c r="C110" s="24" t="s">
        <v>89</v>
      </c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6.5" customHeight="1">
      <c r="A111" s="29"/>
      <c r="B111" s="30"/>
      <c r="C111" s="29"/>
      <c r="D111" s="29"/>
      <c r="E111" s="178" t="str">
        <f>E9</f>
        <v>4 - Osadenie prístrešku pre bicykle v areáli ZŠ Laborecká</v>
      </c>
      <c r="F111" s="222"/>
      <c r="G111" s="222"/>
      <c r="H111" s="222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6.95" customHeight="1">
      <c r="A112" s="29"/>
      <c r="B112" s="30"/>
      <c r="C112" s="29"/>
      <c r="D112" s="29"/>
      <c r="E112" s="29"/>
      <c r="F112" s="29"/>
      <c r="G112" s="29"/>
      <c r="H112" s="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18</v>
      </c>
      <c r="D113" s="29"/>
      <c r="E113" s="29"/>
      <c r="F113" s="22" t="str">
        <f>F12</f>
        <v xml:space="preserve"> </v>
      </c>
      <c r="G113" s="29"/>
      <c r="H113" s="29"/>
      <c r="I113" s="24" t="s">
        <v>20</v>
      </c>
      <c r="J113" s="55" t="str">
        <f>IF(J12="","",J12)</f>
        <v/>
      </c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5.2" customHeight="1">
      <c r="A115" s="29"/>
      <c r="B115" s="30"/>
      <c r="C115" s="24" t="s">
        <v>21</v>
      </c>
      <c r="D115" s="29"/>
      <c r="E115" s="29"/>
      <c r="F115" s="22" t="str">
        <f>E15</f>
        <v xml:space="preserve"> </v>
      </c>
      <c r="G115" s="29"/>
      <c r="H115" s="29"/>
      <c r="I115" s="24" t="s">
        <v>26</v>
      </c>
      <c r="J115" s="27" t="str">
        <f>E21</f>
        <v xml:space="preserve"> </v>
      </c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5.2" customHeight="1">
      <c r="A116" s="29"/>
      <c r="B116" s="30"/>
      <c r="C116" s="24" t="s">
        <v>24</v>
      </c>
      <c r="D116" s="29"/>
      <c r="E116" s="29"/>
      <c r="F116" s="22" t="str">
        <f>IF(E18="","",E18)</f>
        <v>Vyplň údaj</v>
      </c>
      <c r="G116" s="29"/>
      <c r="H116" s="29"/>
      <c r="I116" s="24" t="s">
        <v>28</v>
      </c>
      <c r="J116" s="27" t="str">
        <f>E24</f>
        <v xml:space="preserve"> 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0.3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11" customFormat="1" ht="29.25" customHeight="1">
      <c r="A118" s="123"/>
      <c r="B118" s="124"/>
      <c r="C118" s="125" t="s">
        <v>103</v>
      </c>
      <c r="D118" s="126" t="s">
        <v>55</v>
      </c>
      <c r="E118" s="126" t="s">
        <v>51</v>
      </c>
      <c r="F118" s="126" t="s">
        <v>52</v>
      </c>
      <c r="G118" s="126" t="s">
        <v>104</v>
      </c>
      <c r="H118" s="126" t="s">
        <v>105</v>
      </c>
      <c r="I118" s="126" t="s">
        <v>106</v>
      </c>
      <c r="J118" s="127" t="s">
        <v>93</v>
      </c>
      <c r="K118" s="128" t="s">
        <v>107</v>
      </c>
      <c r="L118" s="129"/>
      <c r="M118" s="62" t="s">
        <v>1</v>
      </c>
      <c r="N118" s="63" t="s">
        <v>34</v>
      </c>
      <c r="O118" s="63" t="s">
        <v>108</v>
      </c>
      <c r="P118" s="63" t="s">
        <v>109</v>
      </c>
      <c r="Q118" s="63" t="s">
        <v>110</v>
      </c>
      <c r="R118" s="63" t="s">
        <v>111</v>
      </c>
      <c r="S118" s="63" t="s">
        <v>112</v>
      </c>
      <c r="T118" s="64" t="s">
        <v>113</v>
      </c>
      <c r="U118" s="123"/>
      <c r="V118" s="123"/>
      <c r="W118" s="123"/>
      <c r="X118" s="123"/>
      <c r="Y118" s="123"/>
      <c r="Z118" s="123"/>
      <c r="AA118" s="123"/>
      <c r="AB118" s="123"/>
      <c r="AC118" s="123"/>
      <c r="AD118" s="123"/>
      <c r="AE118" s="123"/>
    </row>
    <row r="119" spans="1:65" s="2" customFormat="1" ht="22.9" customHeight="1">
      <c r="A119" s="29"/>
      <c r="B119" s="30"/>
      <c r="C119" s="69" t="s">
        <v>94</v>
      </c>
      <c r="D119" s="29"/>
      <c r="E119" s="29"/>
      <c r="F119" s="29"/>
      <c r="G119" s="29"/>
      <c r="H119" s="29"/>
      <c r="I119" s="29"/>
      <c r="J119" s="130">
        <f>BK119</f>
        <v>0</v>
      </c>
      <c r="K119" s="29"/>
      <c r="L119" s="30"/>
      <c r="M119" s="65"/>
      <c r="N119" s="56"/>
      <c r="O119" s="66"/>
      <c r="P119" s="131">
        <f>P120</f>
        <v>0</v>
      </c>
      <c r="Q119" s="66"/>
      <c r="R119" s="131">
        <f>R120</f>
        <v>0.10629</v>
      </c>
      <c r="S119" s="66"/>
      <c r="T119" s="132">
        <f>T120</f>
        <v>0</v>
      </c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T119" s="14" t="s">
        <v>69</v>
      </c>
      <c r="AU119" s="14" t="s">
        <v>95</v>
      </c>
      <c r="BK119" s="133">
        <f>BK120</f>
        <v>0</v>
      </c>
    </row>
    <row r="120" spans="1:65" s="12" customFormat="1" ht="25.9" customHeight="1">
      <c r="B120" s="134"/>
      <c r="D120" s="135" t="s">
        <v>69</v>
      </c>
      <c r="E120" s="136" t="s">
        <v>114</v>
      </c>
      <c r="F120" s="136" t="s">
        <v>115</v>
      </c>
      <c r="I120" s="137"/>
      <c r="J120" s="138">
        <f>BK120</f>
        <v>0</v>
      </c>
      <c r="L120" s="134"/>
      <c r="M120" s="139"/>
      <c r="N120" s="140"/>
      <c r="O120" s="140"/>
      <c r="P120" s="141">
        <f>P121+P126</f>
        <v>0</v>
      </c>
      <c r="Q120" s="140"/>
      <c r="R120" s="141">
        <f>R121+R126</f>
        <v>0.10629</v>
      </c>
      <c r="S120" s="140"/>
      <c r="T120" s="142">
        <f>T121+T126</f>
        <v>0</v>
      </c>
      <c r="AR120" s="135" t="s">
        <v>75</v>
      </c>
      <c r="AT120" s="143" t="s">
        <v>69</v>
      </c>
      <c r="AU120" s="143" t="s">
        <v>70</v>
      </c>
      <c r="AY120" s="135" t="s">
        <v>116</v>
      </c>
      <c r="BK120" s="144">
        <f>BK121+BK126</f>
        <v>0</v>
      </c>
    </row>
    <row r="121" spans="1:65" s="12" customFormat="1" ht="22.9" customHeight="1">
      <c r="B121" s="134"/>
      <c r="D121" s="135" t="s">
        <v>69</v>
      </c>
      <c r="E121" s="145" t="s">
        <v>147</v>
      </c>
      <c r="F121" s="145" t="s">
        <v>148</v>
      </c>
      <c r="I121" s="137"/>
      <c r="J121" s="146">
        <f>BK121</f>
        <v>0</v>
      </c>
      <c r="L121" s="134"/>
      <c r="M121" s="139"/>
      <c r="N121" s="140"/>
      <c r="O121" s="140"/>
      <c r="P121" s="141">
        <f>SUM(P122:P125)</f>
        <v>0</v>
      </c>
      <c r="Q121" s="140"/>
      <c r="R121" s="141">
        <f>SUM(R122:R125)</f>
        <v>0.10629</v>
      </c>
      <c r="S121" s="140"/>
      <c r="T121" s="142">
        <f>SUM(T122:T125)</f>
        <v>0</v>
      </c>
      <c r="AR121" s="135" t="s">
        <v>75</v>
      </c>
      <c r="AT121" s="143" t="s">
        <v>69</v>
      </c>
      <c r="AU121" s="143" t="s">
        <v>75</v>
      </c>
      <c r="AY121" s="135" t="s">
        <v>116</v>
      </c>
      <c r="BK121" s="144">
        <f>SUM(BK122:BK125)</f>
        <v>0</v>
      </c>
    </row>
    <row r="122" spans="1:65" s="2" customFormat="1" ht="24.2" customHeight="1">
      <c r="A122" s="29"/>
      <c r="B122" s="147"/>
      <c r="C122" s="148" t="s">
        <v>75</v>
      </c>
      <c r="D122" s="148" t="s">
        <v>118</v>
      </c>
      <c r="E122" s="149" t="s">
        <v>160</v>
      </c>
      <c r="F122" s="150" t="s">
        <v>161</v>
      </c>
      <c r="G122" s="151" t="s">
        <v>157</v>
      </c>
      <c r="H122" s="152">
        <v>7</v>
      </c>
      <c r="I122" s="153"/>
      <c r="J122" s="154">
        <f>ROUND(I122*H122,2)</f>
        <v>0</v>
      </c>
      <c r="K122" s="155"/>
      <c r="L122" s="30"/>
      <c r="M122" s="156" t="s">
        <v>1</v>
      </c>
      <c r="N122" s="157" t="s">
        <v>36</v>
      </c>
      <c r="O122" s="58"/>
      <c r="P122" s="158">
        <f>O122*H122</f>
        <v>0</v>
      </c>
      <c r="Q122" s="158">
        <v>6.7000000000000002E-4</v>
      </c>
      <c r="R122" s="158">
        <f>Q122*H122</f>
        <v>4.6899999999999997E-3</v>
      </c>
      <c r="S122" s="158">
        <v>0</v>
      </c>
      <c r="T122" s="159">
        <f>S122*H122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R122" s="160" t="s">
        <v>85</v>
      </c>
      <c r="AT122" s="160" t="s">
        <v>118</v>
      </c>
      <c r="AU122" s="160" t="s">
        <v>79</v>
      </c>
      <c r="AY122" s="14" t="s">
        <v>116</v>
      </c>
      <c r="BE122" s="161">
        <f>IF(N122="základná",J122,0)</f>
        <v>0</v>
      </c>
      <c r="BF122" s="161">
        <f>IF(N122="znížená",J122,0)</f>
        <v>0</v>
      </c>
      <c r="BG122" s="161">
        <f>IF(N122="zákl. prenesená",J122,0)</f>
        <v>0</v>
      </c>
      <c r="BH122" s="161">
        <f>IF(N122="zníž. prenesená",J122,0)</f>
        <v>0</v>
      </c>
      <c r="BI122" s="161">
        <f>IF(N122="nulová",J122,0)</f>
        <v>0</v>
      </c>
      <c r="BJ122" s="14" t="s">
        <v>79</v>
      </c>
      <c r="BK122" s="161">
        <f>ROUND(I122*H122,2)</f>
        <v>0</v>
      </c>
      <c r="BL122" s="14" t="s">
        <v>85</v>
      </c>
      <c r="BM122" s="160" t="s">
        <v>247</v>
      </c>
    </row>
    <row r="123" spans="1:65" s="2" customFormat="1" ht="24.2" customHeight="1">
      <c r="A123" s="29"/>
      <c r="B123" s="147"/>
      <c r="C123" s="162" t="s">
        <v>79</v>
      </c>
      <c r="D123" s="162" t="s">
        <v>154</v>
      </c>
      <c r="E123" s="163" t="s">
        <v>164</v>
      </c>
      <c r="F123" s="164" t="s">
        <v>165</v>
      </c>
      <c r="G123" s="165" t="s">
        <v>157</v>
      </c>
      <c r="H123" s="166">
        <v>7</v>
      </c>
      <c r="I123" s="167"/>
      <c r="J123" s="168">
        <f>ROUND(I123*H123,2)</f>
        <v>0</v>
      </c>
      <c r="K123" s="169"/>
      <c r="L123" s="170"/>
      <c r="M123" s="171" t="s">
        <v>1</v>
      </c>
      <c r="N123" s="172" t="s">
        <v>36</v>
      </c>
      <c r="O123" s="58"/>
      <c r="P123" s="158">
        <f>O123*H123</f>
        <v>0</v>
      </c>
      <c r="Q123" s="158">
        <v>1.0999999999999999E-2</v>
      </c>
      <c r="R123" s="158">
        <f>Q123*H123</f>
        <v>7.6999999999999999E-2</v>
      </c>
      <c r="S123" s="158">
        <v>0</v>
      </c>
      <c r="T123" s="159">
        <f>S123*H123</f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R123" s="160" t="s">
        <v>149</v>
      </c>
      <c r="AT123" s="160" t="s">
        <v>154</v>
      </c>
      <c r="AU123" s="160" t="s">
        <v>79</v>
      </c>
      <c r="AY123" s="14" t="s">
        <v>116</v>
      </c>
      <c r="BE123" s="161">
        <f>IF(N123="základná",J123,0)</f>
        <v>0</v>
      </c>
      <c r="BF123" s="161">
        <f>IF(N123="znížená",J123,0)</f>
        <v>0</v>
      </c>
      <c r="BG123" s="161">
        <f>IF(N123="zákl. prenesená",J123,0)</f>
        <v>0</v>
      </c>
      <c r="BH123" s="161">
        <f>IF(N123="zníž. prenesená",J123,0)</f>
        <v>0</v>
      </c>
      <c r="BI123" s="161">
        <f>IF(N123="nulová",J123,0)</f>
        <v>0</v>
      </c>
      <c r="BJ123" s="14" t="s">
        <v>79</v>
      </c>
      <c r="BK123" s="161">
        <f>ROUND(I123*H123,2)</f>
        <v>0</v>
      </c>
      <c r="BL123" s="14" t="s">
        <v>85</v>
      </c>
      <c r="BM123" s="160" t="s">
        <v>248</v>
      </c>
    </row>
    <row r="124" spans="1:65" s="2" customFormat="1" ht="16.5" customHeight="1">
      <c r="A124" s="29"/>
      <c r="B124" s="147"/>
      <c r="C124" s="148" t="s">
        <v>82</v>
      </c>
      <c r="D124" s="148" t="s">
        <v>118</v>
      </c>
      <c r="E124" s="149" t="s">
        <v>168</v>
      </c>
      <c r="F124" s="150" t="s">
        <v>169</v>
      </c>
      <c r="G124" s="151" t="s">
        <v>157</v>
      </c>
      <c r="H124" s="152">
        <v>1</v>
      </c>
      <c r="I124" s="153"/>
      <c r="J124" s="154">
        <f>ROUND(I124*H124,2)</f>
        <v>0</v>
      </c>
      <c r="K124" s="155"/>
      <c r="L124" s="30"/>
      <c r="M124" s="156" t="s">
        <v>1</v>
      </c>
      <c r="N124" s="157" t="s">
        <v>36</v>
      </c>
      <c r="O124" s="58"/>
      <c r="P124" s="158">
        <f>O124*H124</f>
        <v>0</v>
      </c>
      <c r="Q124" s="158">
        <v>1.49E-2</v>
      </c>
      <c r="R124" s="158">
        <f>Q124*H124</f>
        <v>1.49E-2</v>
      </c>
      <c r="S124" s="158">
        <v>0</v>
      </c>
      <c r="T124" s="159">
        <f>S124*H124</f>
        <v>0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60" t="s">
        <v>170</v>
      </c>
      <c r="AT124" s="160" t="s">
        <v>118</v>
      </c>
      <c r="AU124" s="160" t="s">
        <v>79</v>
      </c>
      <c r="AY124" s="14" t="s">
        <v>116</v>
      </c>
      <c r="BE124" s="161">
        <f>IF(N124="základná",J124,0)</f>
        <v>0</v>
      </c>
      <c r="BF124" s="161">
        <f>IF(N124="znížená",J124,0)</f>
        <v>0</v>
      </c>
      <c r="BG124" s="161">
        <f>IF(N124="zákl. prenesená",J124,0)</f>
        <v>0</v>
      </c>
      <c r="BH124" s="161">
        <f>IF(N124="zníž. prenesená",J124,0)</f>
        <v>0</v>
      </c>
      <c r="BI124" s="161">
        <f>IF(N124="nulová",J124,0)</f>
        <v>0</v>
      </c>
      <c r="BJ124" s="14" t="s">
        <v>79</v>
      </c>
      <c r="BK124" s="161">
        <f>ROUND(I124*H124,2)</f>
        <v>0</v>
      </c>
      <c r="BL124" s="14" t="s">
        <v>170</v>
      </c>
      <c r="BM124" s="160" t="s">
        <v>249</v>
      </c>
    </row>
    <row r="125" spans="1:65" s="2" customFormat="1" ht="62.65" customHeight="1">
      <c r="A125" s="29"/>
      <c r="B125" s="147"/>
      <c r="C125" s="162" t="s">
        <v>85</v>
      </c>
      <c r="D125" s="162" t="s">
        <v>154</v>
      </c>
      <c r="E125" s="163" t="s">
        <v>173</v>
      </c>
      <c r="F125" s="164" t="s">
        <v>174</v>
      </c>
      <c r="G125" s="165" t="s">
        <v>157</v>
      </c>
      <c r="H125" s="166">
        <v>1</v>
      </c>
      <c r="I125" s="167"/>
      <c r="J125" s="168">
        <f>ROUND(I125*H125,2)</f>
        <v>0</v>
      </c>
      <c r="K125" s="169"/>
      <c r="L125" s="170"/>
      <c r="M125" s="171" t="s">
        <v>1</v>
      </c>
      <c r="N125" s="172" t="s">
        <v>36</v>
      </c>
      <c r="O125" s="58"/>
      <c r="P125" s="158">
        <f>O125*H125</f>
        <v>0</v>
      </c>
      <c r="Q125" s="158">
        <v>9.7000000000000003E-3</v>
      </c>
      <c r="R125" s="158">
        <f>Q125*H125</f>
        <v>9.7000000000000003E-3</v>
      </c>
      <c r="S125" s="158">
        <v>0</v>
      </c>
      <c r="T125" s="159">
        <f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175</v>
      </c>
      <c r="AT125" s="160" t="s">
        <v>154</v>
      </c>
      <c r="AU125" s="160" t="s">
        <v>79</v>
      </c>
      <c r="AY125" s="14" t="s">
        <v>116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79</v>
      </c>
      <c r="BK125" s="161">
        <f>ROUND(I125*H125,2)</f>
        <v>0</v>
      </c>
      <c r="BL125" s="14" t="s">
        <v>170</v>
      </c>
      <c r="BM125" s="160" t="s">
        <v>250</v>
      </c>
    </row>
    <row r="126" spans="1:65" s="12" customFormat="1" ht="22.9" customHeight="1">
      <c r="B126" s="134"/>
      <c r="D126" s="135" t="s">
        <v>69</v>
      </c>
      <c r="E126" s="145" t="s">
        <v>177</v>
      </c>
      <c r="F126" s="145" t="s">
        <v>178</v>
      </c>
      <c r="I126" s="137"/>
      <c r="J126" s="146">
        <f>BK126</f>
        <v>0</v>
      </c>
      <c r="L126" s="134"/>
      <c r="M126" s="139"/>
      <c r="N126" s="140"/>
      <c r="O126" s="140"/>
      <c r="P126" s="141">
        <f>P127</f>
        <v>0</v>
      </c>
      <c r="Q126" s="140"/>
      <c r="R126" s="141">
        <f>R127</f>
        <v>0</v>
      </c>
      <c r="S126" s="140"/>
      <c r="T126" s="142">
        <f>T127</f>
        <v>0</v>
      </c>
      <c r="AR126" s="135" t="s">
        <v>75</v>
      </c>
      <c r="AT126" s="143" t="s">
        <v>69</v>
      </c>
      <c r="AU126" s="143" t="s">
        <v>75</v>
      </c>
      <c r="AY126" s="135" t="s">
        <v>116</v>
      </c>
      <c r="BK126" s="144">
        <f>BK127</f>
        <v>0</v>
      </c>
    </row>
    <row r="127" spans="1:65" s="2" customFormat="1" ht="33" customHeight="1">
      <c r="A127" s="29"/>
      <c r="B127" s="147"/>
      <c r="C127" s="148" t="s">
        <v>134</v>
      </c>
      <c r="D127" s="148" t="s">
        <v>118</v>
      </c>
      <c r="E127" s="149" t="s">
        <v>180</v>
      </c>
      <c r="F127" s="150" t="s">
        <v>181</v>
      </c>
      <c r="G127" s="151" t="s">
        <v>182</v>
      </c>
      <c r="H127" s="152">
        <v>8.2000000000000003E-2</v>
      </c>
      <c r="I127" s="153"/>
      <c r="J127" s="154">
        <f>ROUND(I127*H127,2)</f>
        <v>0</v>
      </c>
      <c r="K127" s="155"/>
      <c r="L127" s="30"/>
      <c r="M127" s="173" t="s">
        <v>1</v>
      </c>
      <c r="N127" s="174" t="s">
        <v>36</v>
      </c>
      <c r="O127" s="175"/>
      <c r="P127" s="176">
        <f>O127*H127</f>
        <v>0</v>
      </c>
      <c r="Q127" s="176">
        <v>0</v>
      </c>
      <c r="R127" s="176">
        <f>Q127*H127</f>
        <v>0</v>
      </c>
      <c r="S127" s="176">
        <v>0</v>
      </c>
      <c r="T127" s="177">
        <f>S127*H127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85</v>
      </c>
      <c r="AT127" s="160" t="s">
        <v>118</v>
      </c>
      <c r="AU127" s="160" t="s">
        <v>79</v>
      </c>
      <c r="AY127" s="14" t="s">
        <v>116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79</v>
      </c>
      <c r="BK127" s="161">
        <f>ROUND(I127*H127,2)</f>
        <v>0</v>
      </c>
      <c r="BL127" s="14" t="s">
        <v>85</v>
      </c>
      <c r="BM127" s="160" t="s">
        <v>251</v>
      </c>
    </row>
    <row r="128" spans="1:65" s="2" customFormat="1" ht="6.95" customHeight="1">
      <c r="A128" s="29"/>
      <c r="B128" s="47"/>
      <c r="C128" s="48"/>
      <c r="D128" s="48"/>
      <c r="E128" s="48"/>
      <c r="F128" s="48"/>
      <c r="G128" s="48"/>
      <c r="H128" s="48"/>
      <c r="I128" s="48"/>
      <c r="J128" s="48"/>
      <c r="K128" s="48"/>
      <c r="L128" s="30"/>
      <c r="M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</sheetData>
  <autoFilter ref="C118:K127"/>
  <mergeCells count="9">
    <mergeCell ref="E87:H87"/>
    <mergeCell ref="E109:H109"/>
    <mergeCell ref="E111:H111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10</vt:i4>
      </vt:variant>
    </vt:vector>
  </HeadingPairs>
  <TitlesOfParts>
    <vt:vector size="15" baseType="lpstr">
      <vt:lpstr>Rekapitulácia stavby</vt:lpstr>
      <vt:lpstr>1 - Osadenie prístrešku p...</vt:lpstr>
      <vt:lpstr>2 - Osadenie prístreškov ...</vt:lpstr>
      <vt:lpstr>3 - Osadenie prístreškov ...</vt:lpstr>
      <vt:lpstr>4 - Osadenie prístrešku p...</vt:lpstr>
      <vt:lpstr>'1 - Osadenie prístrešku p...'!Názvy_tlače</vt:lpstr>
      <vt:lpstr>'2 - Osadenie prístreškov ...'!Názvy_tlače</vt:lpstr>
      <vt:lpstr>'3 - Osadenie prístreškov ...'!Názvy_tlače</vt:lpstr>
      <vt:lpstr>'4 - Osadenie prístrešku p...'!Názvy_tlače</vt:lpstr>
      <vt:lpstr>'Rekapitulácia stavby'!Názvy_tlače</vt:lpstr>
      <vt:lpstr>'1 - Osadenie prístrešku p...'!Oblasť_tlače</vt:lpstr>
      <vt:lpstr>'2 - Osadenie prístreškov ...'!Oblasť_tlače</vt:lpstr>
      <vt:lpstr>'3 - Osadenie prístreškov ...'!Oblasť_tlače</vt:lpstr>
      <vt:lpstr>'4 - Osadenie prístrešku p...'!Oblasť_tlače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Slavomír Jančík</dc:creator>
  <cp:lastModifiedBy>Slavomír Jančík</cp:lastModifiedBy>
  <dcterms:created xsi:type="dcterms:W3CDTF">2023-10-05T07:00:38Z</dcterms:created>
  <dcterms:modified xsi:type="dcterms:W3CDTF">2023-10-05T07:02:16Z</dcterms:modified>
</cp:coreProperties>
</file>