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halko\Documents\2024\oprava ciest a chodníkov 2\"/>
    </mc:Choice>
  </mc:AlternateContent>
  <bookViews>
    <workbookView xWindow="0" yWindow="0" windowWidth="15015" windowHeight="12360" activeTab="1"/>
  </bookViews>
  <sheets>
    <sheet name="Rekapitulácia stavby" sheetId="1" r:id="rId1"/>
    <sheet name="21.1 - SO 01 - Oprava ces..." sheetId="2" r:id="rId2"/>
    <sheet name="22.2 - SO 02 - Oprava prí..." sheetId="3" r:id="rId3"/>
    <sheet name="22.3 - SO 03 - Oprava cho..." sheetId="4" r:id="rId4"/>
  </sheets>
  <definedNames>
    <definedName name="_xlnm._FilterDatabase" localSheetId="1" hidden="1">'21.1 - SO 01 - Oprava ces...'!$C$121:$K$190</definedName>
    <definedName name="_xlnm._FilterDatabase" localSheetId="2" hidden="1">'22.2 - SO 02 - Oprava prí...'!$C$121:$K$160</definedName>
    <definedName name="_xlnm._FilterDatabase" localSheetId="3" hidden="1">'22.3 - SO 03 - Oprava cho...'!$C$120:$K$164</definedName>
    <definedName name="_xlnm.Print_Titles" localSheetId="1">'21.1 - SO 01 - Oprava ces...'!$121:$121</definedName>
    <definedName name="_xlnm.Print_Titles" localSheetId="2">'22.2 - SO 02 - Oprava prí...'!$121:$121</definedName>
    <definedName name="_xlnm.Print_Titles" localSheetId="3">'22.3 - SO 03 - Oprava cho...'!$120:$120</definedName>
    <definedName name="_xlnm.Print_Titles" localSheetId="0">'Rekapitulácia stavby'!$92:$92</definedName>
    <definedName name="_xlnm.Print_Area" localSheetId="1">'21.1 - SO 01 - Oprava ces...'!$C$4:$J$76,'21.1 - SO 01 - Oprava ces...'!$C$109:$J$190</definedName>
    <definedName name="_xlnm.Print_Area" localSheetId="2">'22.2 - SO 02 - Oprava prí...'!$C$4:$J$76,'22.2 - SO 02 - Oprava prí...'!$C$109:$J$160</definedName>
    <definedName name="_xlnm.Print_Area" localSheetId="3">'22.3 - SO 03 - Oprava cho...'!$C$4:$J$76,'22.3 - SO 03 - Oprava cho...'!$C$108:$J$164</definedName>
    <definedName name="_xlnm.Print_Area" localSheetId="0">'Rekapitulácia stavby'!$D$4:$AO$76,'Rekapitulácia stavby'!$C$82:$AQ$98</definedName>
  </definedNames>
  <calcPr calcId="152511"/>
</workbook>
</file>

<file path=xl/calcChain.xml><?xml version="1.0" encoding="utf-8"?>
<calcChain xmlns="http://schemas.openxmlformats.org/spreadsheetml/2006/main">
  <c r="J37" i="4" l="1"/>
  <c r="J36" i="4"/>
  <c r="AY97" i="1"/>
  <c r="J35" i="4"/>
  <c r="AX97" i="1"/>
  <c r="BI164" i="4"/>
  <c r="BH164" i="4"/>
  <c r="BG164" i="4"/>
  <c r="BE164" i="4"/>
  <c r="T164" i="4"/>
  <c r="T163" i="4"/>
  <c r="R164" i="4"/>
  <c r="R163" i="4"/>
  <c r="P164" i="4"/>
  <c r="P163" i="4"/>
  <c r="BI162" i="4"/>
  <c r="BH162" i="4"/>
  <c r="BG162" i="4"/>
  <c r="BE162" i="4"/>
  <c r="T162" i="4"/>
  <c r="R162" i="4"/>
  <c r="P162" i="4"/>
  <c r="BI161" i="4"/>
  <c r="BH161" i="4"/>
  <c r="BG161" i="4"/>
  <c r="BE161" i="4"/>
  <c r="T161" i="4"/>
  <c r="R161" i="4"/>
  <c r="P161" i="4"/>
  <c r="BI159" i="4"/>
  <c r="BH159" i="4"/>
  <c r="BG159" i="4"/>
  <c r="BE159" i="4"/>
  <c r="T159" i="4"/>
  <c r="R159" i="4"/>
  <c r="P159" i="4"/>
  <c r="BI158" i="4"/>
  <c r="BH158" i="4"/>
  <c r="BG158" i="4"/>
  <c r="BE158" i="4"/>
  <c r="T158" i="4"/>
  <c r="R158" i="4"/>
  <c r="P158" i="4"/>
  <c r="BI156" i="4"/>
  <c r="BH156" i="4"/>
  <c r="BG156" i="4"/>
  <c r="BE156" i="4"/>
  <c r="T156" i="4"/>
  <c r="R156" i="4"/>
  <c r="P156" i="4"/>
  <c r="BI154" i="4"/>
  <c r="BH154" i="4"/>
  <c r="BG154" i="4"/>
  <c r="BE154" i="4"/>
  <c r="T154" i="4"/>
  <c r="R154" i="4"/>
  <c r="P154" i="4"/>
  <c r="BI150" i="4"/>
  <c r="BH150" i="4"/>
  <c r="BG150" i="4"/>
  <c r="BE150" i="4"/>
  <c r="T150" i="4"/>
  <c r="R150" i="4"/>
  <c r="P150" i="4"/>
  <c r="BI148" i="4"/>
  <c r="BH148" i="4"/>
  <c r="BG148" i="4"/>
  <c r="BE148" i="4"/>
  <c r="T148" i="4"/>
  <c r="R148" i="4"/>
  <c r="P148" i="4"/>
  <c r="BI146" i="4"/>
  <c r="BH146" i="4"/>
  <c r="BG146" i="4"/>
  <c r="BE146" i="4"/>
  <c r="T146" i="4"/>
  <c r="R146" i="4"/>
  <c r="P146" i="4"/>
  <c r="BI144" i="4"/>
  <c r="BH144" i="4"/>
  <c r="BG144" i="4"/>
  <c r="BE144" i="4"/>
  <c r="T144" i="4"/>
  <c r="R144" i="4"/>
  <c r="P144" i="4"/>
  <c r="BI142" i="4"/>
  <c r="BH142" i="4"/>
  <c r="BG142" i="4"/>
  <c r="BE142" i="4"/>
  <c r="T142" i="4"/>
  <c r="R142" i="4"/>
  <c r="P142" i="4"/>
  <c r="BI140" i="4"/>
  <c r="BH140" i="4"/>
  <c r="BG140" i="4"/>
  <c r="BE140" i="4"/>
  <c r="T140" i="4"/>
  <c r="R140" i="4"/>
  <c r="P140" i="4"/>
  <c r="BI138" i="4"/>
  <c r="BH138" i="4"/>
  <c r="BG138" i="4"/>
  <c r="BE138" i="4"/>
  <c r="T138" i="4"/>
  <c r="R138" i="4"/>
  <c r="P138" i="4"/>
  <c r="BI136" i="4"/>
  <c r="BH136" i="4"/>
  <c r="BG136" i="4"/>
  <c r="BE136" i="4"/>
  <c r="T136" i="4"/>
  <c r="R136" i="4"/>
  <c r="P136" i="4"/>
  <c r="BI135" i="4"/>
  <c r="BH135" i="4"/>
  <c r="BG135" i="4"/>
  <c r="BE135" i="4"/>
  <c r="T135" i="4"/>
  <c r="R135" i="4"/>
  <c r="P135" i="4"/>
  <c r="BI133" i="4"/>
  <c r="BH133" i="4"/>
  <c r="BG133" i="4"/>
  <c r="BE133" i="4"/>
  <c r="T133" i="4"/>
  <c r="R133" i="4"/>
  <c r="P133" i="4"/>
  <c r="BI131" i="4"/>
  <c r="BH131" i="4"/>
  <c r="BG131" i="4"/>
  <c r="BE131" i="4"/>
  <c r="T131" i="4"/>
  <c r="R131" i="4"/>
  <c r="P131" i="4"/>
  <c r="BI126" i="4"/>
  <c r="BH126" i="4"/>
  <c r="BG126" i="4"/>
  <c r="BE126" i="4"/>
  <c r="T126" i="4"/>
  <c r="R126" i="4"/>
  <c r="P126" i="4"/>
  <c r="BI124" i="4"/>
  <c r="BH124" i="4"/>
  <c r="BG124" i="4"/>
  <c r="BE124" i="4"/>
  <c r="T124" i="4"/>
  <c r="R124" i="4"/>
  <c r="P124" i="4"/>
  <c r="F115" i="4"/>
  <c r="E113" i="4"/>
  <c r="F89" i="4"/>
  <c r="E87" i="4"/>
  <c r="J24" i="4"/>
  <c r="E24" i="4"/>
  <c r="J118" i="4" s="1"/>
  <c r="J23" i="4"/>
  <c r="J21" i="4"/>
  <c r="E21" i="4"/>
  <c r="J91" i="4"/>
  <c r="J20" i="4"/>
  <c r="J18" i="4"/>
  <c r="E18" i="4"/>
  <c r="F118" i="4" s="1"/>
  <c r="J17" i="4"/>
  <c r="J15" i="4"/>
  <c r="E15" i="4"/>
  <c r="F117" i="4"/>
  <c r="J14" i="4"/>
  <c r="J12" i="4"/>
  <c r="J115" i="4" s="1"/>
  <c r="E7" i="4"/>
  <c r="E111" i="4"/>
  <c r="J37" i="3"/>
  <c r="J36" i="3"/>
  <c r="AY96" i="1"/>
  <c r="J35" i="3"/>
  <c r="AX96" i="1" s="1"/>
  <c r="BI160" i="3"/>
  <c r="BH160" i="3"/>
  <c r="BG160" i="3"/>
  <c r="BE160" i="3"/>
  <c r="T160" i="3"/>
  <c r="T159" i="3"/>
  <c r="R160" i="3"/>
  <c r="R159" i="3" s="1"/>
  <c r="P160" i="3"/>
  <c r="P159" i="3"/>
  <c r="BI158" i="3"/>
  <c r="BH158" i="3"/>
  <c r="BG158" i="3"/>
  <c r="BE158" i="3"/>
  <c r="T158" i="3"/>
  <c r="R158" i="3"/>
  <c r="P158" i="3"/>
  <c r="BI157" i="3"/>
  <c r="BH157" i="3"/>
  <c r="BG157" i="3"/>
  <c r="BE157" i="3"/>
  <c r="T157" i="3"/>
  <c r="R157" i="3"/>
  <c r="P157" i="3"/>
  <c r="BI155" i="3"/>
  <c r="BH155" i="3"/>
  <c r="BG155" i="3"/>
  <c r="BE155" i="3"/>
  <c r="T155" i="3"/>
  <c r="R155" i="3"/>
  <c r="P155" i="3"/>
  <c r="BI154" i="3"/>
  <c r="BH154" i="3"/>
  <c r="BG154" i="3"/>
  <c r="BE154" i="3"/>
  <c r="T154" i="3"/>
  <c r="R154" i="3"/>
  <c r="P154" i="3"/>
  <c r="BI153" i="3"/>
  <c r="BH153" i="3"/>
  <c r="BG153" i="3"/>
  <c r="BE153" i="3"/>
  <c r="T153" i="3"/>
  <c r="R153" i="3"/>
  <c r="P153" i="3"/>
  <c r="BI151" i="3"/>
  <c r="BH151" i="3"/>
  <c r="BG151" i="3"/>
  <c r="BE151" i="3"/>
  <c r="T151" i="3"/>
  <c r="R151" i="3"/>
  <c r="P151" i="3"/>
  <c r="BI149" i="3"/>
  <c r="BH149" i="3"/>
  <c r="BG149" i="3"/>
  <c r="BE149" i="3"/>
  <c r="T149" i="3"/>
  <c r="R149" i="3"/>
  <c r="P149" i="3"/>
  <c r="BI147" i="3"/>
  <c r="BH147" i="3"/>
  <c r="BG147" i="3"/>
  <c r="BE147" i="3"/>
  <c r="T147" i="3"/>
  <c r="R147" i="3"/>
  <c r="P147" i="3"/>
  <c r="BI145" i="3"/>
  <c r="BH145" i="3"/>
  <c r="BG145" i="3"/>
  <c r="BE145" i="3"/>
  <c r="T145" i="3"/>
  <c r="R145" i="3"/>
  <c r="P145" i="3"/>
  <c r="BI143" i="3"/>
  <c r="BH143" i="3"/>
  <c r="BG143" i="3"/>
  <c r="BE143" i="3"/>
  <c r="T143" i="3"/>
  <c r="T142" i="3" s="1"/>
  <c r="R143" i="3"/>
  <c r="R142" i="3" s="1"/>
  <c r="P143" i="3"/>
  <c r="P142" i="3"/>
  <c r="BI141" i="3"/>
  <c r="BH141" i="3"/>
  <c r="BG141" i="3"/>
  <c r="BE141" i="3"/>
  <c r="T141" i="3"/>
  <c r="R141" i="3"/>
  <c r="P141" i="3"/>
  <c r="BI140" i="3"/>
  <c r="BH140" i="3"/>
  <c r="BG140" i="3"/>
  <c r="BE140" i="3"/>
  <c r="T140" i="3"/>
  <c r="R140" i="3"/>
  <c r="P140" i="3"/>
  <c r="BI139" i="3"/>
  <c r="BH139" i="3"/>
  <c r="BG139" i="3"/>
  <c r="BE139" i="3"/>
  <c r="T139" i="3"/>
  <c r="R139" i="3"/>
  <c r="P139" i="3"/>
  <c r="BI138" i="3"/>
  <c r="BH138" i="3"/>
  <c r="BG138" i="3"/>
  <c r="BE138" i="3"/>
  <c r="T138" i="3"/>
  <c r="R138" i="3"/>
  <c r="P138" i="3"/>
  <c r="BI136" i="3"/>
  <c r="BH136" i="3"/>
  <c r="BG136" i="3"/>
  <c r="BE136" i="3"/>
  <c r="T136" i="3"/>
  <c r="R136" i="3"/>
  <c r="P136" i="3"/>
  <c r="BI134" i="3"/>
  <c r="BH134" i="3"/>
  <c r="BG134" i="3"/>
  <c r="BE134" i="3"/>
  <c r="T134" i="3"/>
  <c r="R134" i="3"/>
  <c r="P134" i="3"/>
  <c r="BI132" i="3"/>
  <c r="BH132" i="3"/>
  <c r="BG132" i="3"/>
  <c r="BE132" i="3"/>
  <c r="T132" i="3"/>
  <c r="R132" i="3"/>
  <c r="P132" i="3"/>
  <c r="BI131" i="3"/>
  <c r="BH131" i="3"/>
  <c r="BG131" i="3"/>
  <c r="BE131" i="3"/>
  <c r="T131" i="3"/>
  <c r="R131" i="3"/>
  <c r="P131" i="3"/>
  <c r="BI129" i="3"/>
  <c r="BH129" i="3"/>
  <c r="BG129" i="3"/>
  <c r="BE129" i="3"/>
  <c r="T129" i="3"/>
  <c r="R129" i="3"/>
  <c r="P129" i="3"/>
  <c r="BI127" i="3"/>
  <c r="BH127" i="3"/>
  <c r="BG127" i="3"/>
  <c r="BE127" i="3"/>
  <c r="T127" i="3"/>
  <c r="R127" i="3"/>
  <c r="P127" i="3"/>
  <c r="BI125" i="3"/>
  <c r="BH125" i="3"/>
  <c r="BG125" i="3"/>
  <c r="BE125" i="3"/>
  <c r="T125" i="3"/>
  <c r="R125" i="3"/>
  <c r="P125" i="3"/>
  <c r="F116" i="3"/>
  <c r="E114" i="3"/>
  <c r="F89" i="3"/>
  <c r="E87" i="3"/>
  <c r="J24" i="3"/>
  <c r="E24" i="3"/>
  <c r="J119" i="3" s="1"/>
  <c r="J23" i="3"/>
  <c r="J21" i="3"/>
  <c r="E21" i="3"/>
  <c r="J118" i="3" s="1"/>
  <c r="J20" i="3"/>
  <c r="J18" i="3"/>
  <c r="E18" i="3"/>
  <c r="F92" i="3" s="1"/>
  <c r="J17" i="3"/>
  <c r="J15" i="3"/>
  <c r="E15" i="3"/>
  <c r="F118" i="3" s="1"/>
  <c r="J14" i="3"/>
  <c r="J12" i="3"/>
  <c r="J116" i="3"/>
  <c r="E7" i="3"/>
  <c r="E85" i="3" s="1"/>
  <c r="J37" i="2"/>
  <c r="J36" i="2"/>
  <c r="AY95" i="1" s="1"/>
  <c r="J35" i="2"/>
  <c r="AX95" i="1" s="1"/>
  <c r="BI190" i="2"/>
  <c r="BH190" i="2"/>
  <c r="BG190" i="2"/>
  <c r="BE190" i="2"/>
  <c r="T190" i="2"/>
  <c r="T189" i="2" s="1"/>
  <c r="R190" i="2"/>
  <c r="R189" i="2" s="1"/>
  <c r="P190" i="2"/>
  <c r="P189" i="2" s="1"/>
  <c r="BI188" i="2"/>
  <c r="BH188" i="2"/>
  <c r="BG188" i="2"/>
  <c r="BE188" i="2"/>
  <c r="T188" i="2"/>
  <c r="R188" i="2"/>
  <c r="P188" i="2"/>
  <c r="BI187" i="2"/>
  <c r="BH187" i="2"/>
  <c r="BG187" i="2"/>
  <c r="BE187" i="2"/>
  <c r="T187" i="2"/>
  <c r="R187" i="2"/>
  <c r="P187" i="2"/>
  <c r="BI185" i="2"/>
  <c r="BH185" i="2"/>
  <c r="BG185" i="2"/>
  <c r="BE185" i="2"/>
  <c r="T185" i="2"/>
  <c r="R185" i="2"/>
  <c r="P185" i="2"/>
  <c r="BI184" i="2"/>
  <c r="BH184" i="2"/>
  <c r="BG184" i="2"/>
  <c r="BE184" i="2"/>
  <c r="T184" i="2"/>
  <c r="R184" i="2"/>
  <c r="P184" i="2"/>
  <c r="BI180" i="2"/>
  <c r="BH180" i="2"/>
  <c r="BG180" i="2"/>
  <c r="BE180" i="2"/>
  <c r="T180" i="2"/>
  <c r="R180" i="2"/>
  <c r="P180" i="2"/>
  <c r="BI175" i="2"/>
  <c r="BH175" i="2"/>
  <c r="BG175" i="2"/>
  <c r="BE175" i="2"/>
  <c r="T175" i="2"/>
  <c r="R175" i="2"/>
  <c r="P175" i="2"/>
  <c r="BI173" i="2"/>
  <c r="BH173" i="2"/>
  <c r="BG173" i="2"/>
  <c r="BE173" i="2"/>
  <c r="T173" i="2"/>
  <c r="R173" i="2"/>
  <c r="P173" i="2"/>
  <c r="BI171" i="2"/>
  <c r="BH171" i="2"/>
  <c r="BG171" i="2"/>
  <c r="BE171" i="2"/>
  <c r="T171" i="2"/>
  <c r="R171" i="2"/>
  <c r="P171" i="2"/>
  <c r="BI168" i="2"/>
  <c r="BH168" i="2"/>
  <c r="BG168" i="2"/>
  <c r="BE168" i="2"/>
  <c r="T168" i="2"/>
  <c r="R168" i="2"/>
  <c r="P168" i="2"/>
  <c r="BI165" i="2"/>
  <c r="BH165" i="2"/>
  <c r="BG165" i="2"/>
  <c r="BE165" i="2"/>
  <c r="T165" i="2"/>
  <c r="R165" i="2"/>
  <c r="P165" i="2"/>
  <c r="BI163" i="2"/>
  <c r="BH163" i="2"/>
  <c r="BG163" i="2"/>
  <c r="BE163" i="2"/>
  <c r="T163" i="2"/>
  <c r="R163" i="2"/>
  <c r="P163" i="2"/>
  <c r="BI161" i="2"/>
  <c r="BH161" i="2"/>
  <c r="BG161" i="2"/>
  <c r="BE161" i="2"/>
  <c r="T161" i="2"/>
  <c r="R161" i="2"/>
  <c r="P161" i="2"/>
  <c r="BI160" i="2"/>
  <c r="BH160" i="2"/>
  <c r="BG160" i="2"/>
  <c r="BE160" i="2"/>
  <c r="T160" i="2"/>
  <c r="R160" i="2"/>
  <c r="P160" i="2"/>
  <c r="BI159" i="2"/>
  <c r="BH159" i="2"/>
  <c r="BG159" i="2"/>
  <c r="BE159" i="2"/>
  <c r="T159" i="2"/>
  <c r="R159" i="2"/>
  <c r="P159" i="2"/>
  <c r="BI158" i="2"/>
  <c r="BH158" i="2"/>
  <c r="BG158" i="2"/>
  <c r="BE158" i="2"/>
  <c r="T158" i="2"/>
  <c r="R158" i="2"/>
  <c r="P158" i="2"/>
  <c r="BI155" i="2"/>
  <c r="BH155" i="2"/>
  <c r="BG155" i="2"/>
  <c r="BE155" i="2"/>
  <c r="T155" i="2"/>
  <c r="R155" i="2"/>
  <c r="P155" i="2"/>
  <c r="BI153" i="2"/>
  <c r="BH153" i="2"/>
  <c r="BG153" i="2"/>
  <c r="BE153" i="2"/>
  <c r="T153" i="2"/>
  <c r="R153" i="2"/>
  <c r="P153" i="2"/>
  <c r="BI151" i="2"/>
  <c r="BH151" i="2"/>
  <c r="BG151" i="2"/>
  <c r="BE151" i="2"/>
  <c r="T151" i="2"/>
  <c r="T150" i="2" s="1"/>
  <c r="R151" i="2"/>
  <c r="R150" i="2"/>
  <c r="P151" i="2"/>
  <c r="P150" i="2" s="1"/>
  <c r="BI149" i="2"/>
  <c r="BH149" i="2"/>
  <c r="BG149" i="2"/>
  <c r="BE149" i="2"/>
  <c r="T149" i="2"/>
  <c r="R149" i="2"/>
  <c r="P149" i="2"/>
  <c r="BI148" i="2"/>
  <c r="BH148" i="2"/>
  <c r="BG148" i="2"/>
  <c r="BE148" i="2"/>
  <c r="T148" i="2"/>
  <c r="R148" i="2"/>
  <c r="P148" i="2"/>
  <c r="BI147" i="2"/>
  <c r="BH147" i="2"/>
  <c r="BG147" i="2"/>
  <c r="BE147" i="2"/>
  <c r="T147" i="2"/>
  <c r="R147" i="2"/>
  <c r="P147" i="2"/>
  <c r="BI146" i="2"/>
  <c r="BH146" i="2"/>
  <c r="BG146" i="2"/>
  <c r="BE146" i="2"/>
  <c r="T146" i="2"/>
  <c r="R146" i="2"/>
  <c r="P146" i="2"/>
  <c r="BI142" i="2"/>
  <c r="BH142" i="2"/>
  <c r="BG142" i="2"/>
  <c r="BE142" i="2"/>
  <c r="T142" i="2"/>
  <c r="R142" i="2"/>
  <c r="P142" i="2"/>
  <c r="BI140" i="2"/>
  <c r="BH140" i="2"/>
  <c r="BG140" i="2"/>
  <c r="BE140" i="2"/>
  <c r="T140" i="2"/>
  <c r="R140" i="2"/>
  <c r="P140" i="2"/>
  <c r="BI138" i="2"/>
  <c r="BH138" i="2"/>
  <c r="BG138" i="2"/>
  <c r="BE138" i="2"/>
  <c r="T138" i="2"/>
  <c r="R138" i="2"/>
  <c r="P138" i="2"/>
  <c r="BI137" i="2"/>
  <c r="BH137" i="2"/>
  <c r="BG137" i="2"/>
  <c r="BE137" i="2"/>
  <c r="T137" i="2"/>
  <c r="R137" i="2"/>
  <c r="P137" i="2"/>
  <c r="BI136" i="2"/>
  <c r="BH136" i="2"/>
  <c r="BG136" i="2"/>
  <c r="BE136" i="2"/>
  <c r="T136" i="2"/>
  <c r="R136" i="2"/>
  <c r="P136" i="2"/>
  <c r="BI134" i="2"/>
  <c r="BH134" i="2"/>
  <c r="BG134" i="2"/>
  <c r="BE134" i="2"/>
  <c r="T134" i="2"/>
  <c r="R134" i="2"/>
  <c r="P134" i="2"/>
  <c r="BI130" i="2"/>
  <c r="BH130" i="2"/>
  <c r="BG130" i="2"/>
  <c r="BE130" i="2"/>
  <c r="T130" i="2"/>
  <c r="R130" i="2"/>
  <c r="P130" i="2"/>
  <c r="BI129" i="2"/>
  <c r="BH129" i="2"/>
  <c r="BG129" i="2"/>
  <c r="BE129" i="2"/>
  <c r="T129" i="2"/>
  <c r="R129" i="2"/>
  <c r="P129" i="2"/>
  <c r="BI125" i="2"/>
  <c r="BH125" i="2"/>
  <c r="BG125" i="2"/>
  <c r="BE125" i="2"/>
  <c r="T125" i="2"/>
  <c r="R125" i="2"/>
  <c r="P125" i="2"/>
  <c r="F116" i="2"/>
  <c r="E114" i="2"/>
  <c r="F89" i="2"/>
  <c r="E87" i="2"/>
  <c r="J24" i="2"/>
  <c r="E24" i="2"/>
  <c r="J119" i="2" s="1"/>
  <c r="J23" i="2"/>
  <c r="J21" i="2"/>
  <c r="E21" i="2"/>
  <c r="J118" i="2"/>
  <c r="J20" i="2"/>
  <c r="J18" i="2"/>
  <c r="E18" i="2"/>
  <c r="F119" i="2" s="1"/>
  <c r="J17" i="2"/>
  <c r="J15" i="2"/>
  <c r="E15" i="2"/>
  <c r="F118" i="2"/>
  <c r="J14" i="2"/>
  <c r="J12" i="2"/>
  <c r="J116" i="2"/>
  <c r="E7" i="2"/>
  <c r="E112" i="2"/>
  <c r="L90" i="1"/>
  <c r="AM90" i="1"/>
  <c r="AM89" i="1"/>
  <c r="L89" i="1"/>
  <c r="AM87" i="1"/>
  <c r="L87" i="1"/>
  <c r="L85" i="1"/>
  <c r="L84" i="1"/>
  <c r="BK188" i="2"/>
  <c r="J185" i="2"/>
  <c r="BK173" i="2"/>
  <c r="J163" i="2"/>
  <c r="J159" i="2"/>
  <c r="BK151" i="2"/>
  <c r="J147" i="2"/>
  <c r="J138" i="2"/>
  <c r="BK130" i="2"/>
  <c r="F35" i="2"/>
  <c r="BK147" i="3"/>
  <c r="BK154" i="4"/>
  <c r="BK159" i="4"/>
  <c r="BK138" i="4"/>
  <c r="J33" i="2"/>
  <c r="BK136" i="2"/>
  <c r="J125" i="2"/>
  <c r="J139" i="3"/>
  <c r="BK132" i="3"/>
  <c r="J147" i="3"/>
  <c r="J154" i="3"/>
  <c r="BK127" i="3"/>
  <c r="J153" i="3"/>
  <c r="BK157" i="3"/>
  <c r="BK153" i="3"/>
  <c r="J138" i="3"/>
  <c r="J135" i="4"/>
  <c r="J136" i="4"/>
  <c r="J138" i="4"/>
  <c r="J161" i="4"/>
  <c r="J142" i="4"/>
  <c r="J146" i="4"/>
  <c r="J188" i="2"/>
  <c r="J184" i="2"/>
  <c r="BK171" i="2"/>
  <c r="BK163" i="2"/>
  <c r="J158" i="2"/>
  <c r="BK148" i="2"/>
  <c r="BK140" i="2"/>
  <c r="J136" i="2"/>
  <c r="AS94" i="1"/>
  <c r="BK154" i="3"/>
  <c r="BK149" i="3"/>
  <c r="BK155" i="3"/>
  <c r="BK138" i="3"/>
  <c r="BK139" i="3"/>
  <c r="J149" i="3"/>
  <c r="BK144" i="4"/>
  <c r="BK162" i="4"/>
  <c r="J133" i="4"/>
  <c r="J159" i="4"/>
  <c r="BK136" i="4"/>
  <c r="BK190" i="2"/>
  <c r="J180" i="2"/>
  <c r="J171" i="2"/>
  <c r="J161" i="2"/>
  <c r="BK158" i="2"/>
  <c r="J149" i="2"/>
  <c r="BK142" i="2"/>
  <c r="J134" i="2"/>
  <c r="F33" i="2"/>
  <c r="BK141" i="3"/>
  <c r="J141" i="3"/>
  <c r="BK129" i="3"/>
  <c r="J140" i="3"/>
  <c r="BK151" i="3"/>
  <c r="J127" i="3"/>
  <c r="BK145" i="3"/>
  <c r="BK164" i="4"/>
  <c r="J164" i="4"/>
  <c r="BK124" i="4"/>
  <c r="BK131" i="4"/>
  <c r="BK187" i="2"/>
  <c r="BK175" i="2"/>
  <c r="BK168" i="2"/>
  <c r="BK161" i="2"/>
  <c r="BK155" i="2"/>
  <c r="J151" i="2"/>
  <c r="J146" i="2"/>
  <c r="BK137" i="2"/>
  <c r="BK125" i="2"/>
  <c r="J136" i="3"/>
  <c r="J129" i="3"/>
  <c r="BK143" i="3"/>
  <c r="J158" i="3"/>
  <c r="J131" i="3"/>
  <c r="J160" i="3"/>
  <c r="BK131" i="3"/>
  <c r="J145" i="3"/>
  <c r="J143" i="3"/>
  <c r="J125" i="3"/>
  <c r="BK133" i="4"/>
  <c r="J126" i="4"/>
  <c r="BK156" i="4"/>
  <c r="J131" i="4"/>
  <c r="J124" i="4"/>
  <c r="BK185" i="2"/>
  <c r="J175" i="2"/>
  <c r="BK165" i="2"/>
  <c r="BK159" i="2"/>
  <c r="J153" i="2"/>
  <c r="J148" i="2"/>
  <c r="J142" i="2"/>
  <c r="J137" i="2"/>
  <c r="BK129" i="2"/>
  <c r="BK160" i="3"/>
  <c r="J134" i="3"/>
  <c r="BK158" i="3"/>
  <c r="BK136" i="3"/>
  <c r="BK134" i="3"/>
  <c r="J157" i="3"/>
  <c r="J155" i="3"/>
  <c r="J151" i="3"/>
  <c r="BK125" i="3"/>
  <c r="BK126" i="4"/>
  <c r="J148" i="4"/>
  <c r="BK150" i="4"/>
  <c r="BK146" i="4"/>
  <c r="J154" i="4"/>
  <c r="BK161" i="4"/>
  <c r="J187" i="2"/>
  <c r="BK180" i="2"/>
  <c r="J168" i="2"/>
  <c r="BK160" i="2"/>
  <c r="BK153" i="2"/>
  <c r="BK147" i="2"/>
  <c r="J140" i="2"/>
  <c r="BK134" i="2"/>
  <c r="J129" i="2"/>
  <c r="F37" i="2"/>
  <c r="BK140" i="3"/>
  <c r="BK142" i="4"/>
  <c r="J140" i="4"/>
  <c r="J144" i="4"/>
  <c r="J162" i="4"/>
  <c r="BK140" i="4"/>
  <c r="BK135" i="4"/>
  <c r="J190" i="2"/>
  <c r="BK184" i="2"/>
  <c r="J173" i="2"/>
  <c r="J165" i="2"/>
  <c r="J160" i="2"/>
  <c r="J155" i="2"/>
  <c r="BK149" i="2"/>
  <c r="BK146" i="2"/>
  <c r="BK138" i="2"/>
  <c r="J130" i="2"/>
  <c r="F36" i="2"/>
  <c r="J132" i="3"/>
  <c r="J150" i="4"/>
  <c r="BK158" i="4"/>
  <c r="J156" i="4"/>
  <c r="J158" i="4"/>
  <c r="BK148" i="4"/>
  <c r="T124" i="2" l="1"/>
  <c r="R141" i="2"/>
  <c r="T124" i="3"/>
  <c r="R133" i="3"/>
  <c r="BK144" i="3"/>
  <c r="J144" i="3"/>
  <c r="J101" i="3"/>
  <c r="T144" i="3"/>
  <c r="BK124" i="2"/>
  <c r="BK141" i="2"/>
  <c r="J141" i="2"/>
  <c r="J99" i="2"/>
  <c r="P141" i="2"/>
  <c r="P124" i="3"/>
  <c r="P130" i="4"/>
  <c r="P122" i="4" s="1"/>
  <c r="P121" i="4" s="1"/>
  <c r="AU97" i="1" s="1"/>
  <c r="R152" i="2"/>
  <c r="T123" i="4"/>
  <c r="T130" i="4"/>
  <c r="BK152" i="2"/>
  <c r="J152" i="2" s="1"/>
  <c r="J101" i="2" s="1"/>
  <c r="BK123" i="4"/>
  <c r="J123" i="4"/>
  <c r="J98" i="4" s="1"/>
  <c r="P137" i="4"/>
  <c r="T152" i="2"/>
  <c r="BK124" i="3"/>
  <c r="BK137" i="4"/>
  <c r="J137" i="4" s="1"/>
  <c r="J100" i="4" s="1"/>
  <c r="R124" i="2"/>
  <c r="R123" i="2" s="1"/>
  <c r="R122" i="2" s="1"/>
  <c r="T141" i="2"/>
  <c r="R124" i="3"/>
  <c r="P133" i="3"/>
  <c r="P123" i="4"/>
  <c r="BK130" i="4"/>
  <c r="J130" i="4"/>
  <c r="J99" i="4"/>
  <c r="R130" i="4"/>
  <c r="P152" i="2"/>
  <c r="BK133" i="3"/>
  <c r="J133" i="3"/>
  <c r="J99" i="3" s="1"/>
  <c r="T133" i="3"/>
  <c r="P144" i="3"/>
  <c r="R144" i="3"/>
  <c r="R137" i="4"/>
  <c r="P124" i="2"/>
  <c r="P123" i="2"/>
  <c r="P122" i="2"/>
  <c r="AU95" i="1" s="1"/>
  <c r="R123" i="4"/>
  <c r="T137" i="4"/>
  <c r="BK189" i="2"/>
  <c r="J189" i="2" s="1"/>
  <c r="J102" i="2" s="1"/>
  <c r="BK150" i="2"/>
  <c r="J150" i="2"/>
  <c r="J100" i="2" s="1"/>
  <c r="BK142" i="3"/>
  <c r="J142" i="3"/>
  <c r="J100" i="3"/>
  <c r="BK163" i="4"/>
  <c r="J163" i="4" s="1"/>
  <c r="J101" i="4" s="1"/>
  <c r="BK159" i="3"/>
  <c r="J159" i="3" s="1"/>
  <c r="J102" i="3" s="1"/>
  <c r="F92" i="4"/>
  <c r="BF133" i="4"/>
  <c r="BF150" i="4"/>
  <c r="BF158" i="4"/>
  <c r="F91" i="4"/>
  <c r="J117" i="4"/>
  <c r="E85" i="4"/>
  <c r="BF131" i="4"/>
  <c r="BF142" i="4"/>
  <c r="BF144" i="4"/>
  <c r="BF148" i="4"/>
  <c r="BF138" i="4"/>
  <c r="J124" i="3"/>
  <c r="J98" i="3"/>
  <c r="J89" i="4"/>
  <c r="J92" i="4"/>
  <c r="BF135" i="4"/>
  <c r="BF140" i="4"/>
  <c r="BF146" i="4"/>
  <c r="BF124" i="4"/>
  <c r="BF126" i="4"/>
  <c r="BF161" i="4"/>
  <c r="BF154" i="4"/>
  <c r="BF159" i="4"/>
  <c r="BF162" i="4"/>
  <c r="BF164" i="4"/>
  <c r="BF136" i="4"/>
  <c r="BF156" i="4"/>
  <c r="F91" i="3"/>
  <c r="BF134" i="3"/>
  <c r="BF138" i="3"/>
  <c r="BF140" i="3"/>
  <c r="BF158" i="3"/>
  <c r="J91" i="3"/>
  <c r="BF132" i="3"/>
  <c r="BF160" i="3"/>
  <c r="J89" i="3"/>
  <c r="BF127" i="3"/>
  <c r="BF131" i="3"/>
  <c r="BF136" i="3"/>
  <c r="J124" i="2"/>
  <c r="J98" i="2" s="1"/>
  <c r="J92" i="3"/>
  <c r="BF125" i="3"/>
  <c r="BF141" i="3"/>
  <c r="BF147" i="3"/>
  <c r="BF153" i="3"/>
  <c r="E112" i="3"/>
  <c r="F119" i="3"/>
  <c r="BF145" i="3"/>
  <c r="BF129" i="3"/>
  <c r="BF139" i="3"/>
  <c r="BF149" i="3"/>
  <c r="BF143" i="3"/>
  <c r="BF151" i="3"/>
  <c r="BF154" i="3"/>
  <c r="BF155" i="3"/>
  <c r="BF157" i="3"/>
  <c r="AV95" i="1"/>
  <c r="BB95" i="1"/>
  <c r="BC95" i="1"/>
  <c r="E85" i="2"/>
  <c r="J89" i="2"/>
  <c r="F91" i="2"/>
  <c r="J91" i="2"/>
  <c r="F92" i="2"/>
  <c r="J92" i="2"/>
  <c r="BF125" i="2"/>
  <c r="BF129" i="2"/>
  <c r="BF130" i="2"/>
  <c r="BF134" i="2"/>
  <c r="BF136" i="2"/>
  <c r="BF137" i="2"/>
  <c r="BF138" i="2"/>
  <c r="BF140" i="2"/>
  <c r="BF142" i="2"/>
  <c r="BF146" i="2"/>
  <c r="BF147" i="2"/>
  <c r="BF148" i="2"/>
  <c r="BF149" i="2"/>
  <c r="BF151" i="2"/>
  <c r="BF153" i="2"/>
  <c r="BF155" i="2"/>
  <c r="BF158" i="2"/>
  <c r="BF159" i="2"/>
  <c r="BF160" i="2"/>
  <c r="BF161" i="2"/>
  <c r="BF163" i="2"/>
  <c r="BF165" i="2"/>
  <c r="BF168" i="2"/>
  <c r="BF171" i="2"/>
  <c r="BF173" i="2"/>
  <c r="BF175" i="2"/>
  <c r="BF180" i="2"/>
  <c r="BF184" i="2"/>
  <c r="BF185" i="2"/>
  <c r="BF187" i="2"/>
  <c r="BF188" i="2"/>
  <c r="BF190" i="2"/>
  <c r="AZ95" i="1"/>
  <c r="BD95" i="1"/>
  <c r="F33" i="3"/>
  <c r="AZ96" i="1" s="1"/>
  <c r="J33" i="4"/>
  <c r="AV97" i="1" s="1"/>
  <c r="F35" i="3"/>
  <c r="BB96" i="1" s="1"/>
  <c r="F33" i="4"/>
  <c r="AZ97" i="1" s="1"/>
  <c r="F37" i="3"/>
  <c r="BD96" i="1" s="1"/>
  <c r="F36" i="4"/>
  <c r="BC97" i="1" s="1"/>
  <c r="F37" i="4"/>
  <c r="BD97" i="1" s="1"/>
  <c r="J33" i="3"/>
  <c r="AV96" i="1" s="1"/>
  <c r="F35" i="4"/>
  <c r="BB97" i="1" s="1"/>
  <c r="F36" i="3"/>
  <c r="BC96" i="1" s="1"/>
  <c r="T122" i="4" l="1"/>
  <c r="T121" i="4"/>
  <c r="R122" i="4"/>
  <c r="R121" i="4"/>
  <c r="R123" i="3"/>
  <c r="R122" i="3" s="1"/>
  <c r="P123" i="3"/>
  <c r="P122" i="3"/>
  <c r="AU96" i="1" s="1"/>
  <c r="AU94" i="1" s="1"/>
  <c r="BK123" i="3"/>
  <c r="BK122" i="3"/>
  <c r="J122" i="3"/>
  <c r="J96" i="3"/>
  <c r="BK123" i="2"/>
  <c r="J123" i="2"/>
  <c r="J97" i="2"/>
  <c r="T123" i="3"/>
  <c r="T122" i="3"/>
  <c r="T123" i="2"/>
  <c r="T122" i="2" s="1"/>
  <c r="BK122" i="4"/>
  <c r="BK121" i="4" s="1"/>
  <c r="J121" i="4" s="1"/>
  <c r="J30" i="4" s="1"/>
  <c r="AG97" i="1" s="1"/>
  <c r="J34" i="3"/>
  <c r="AW96" i="1" s="1"/>
  <c r="AT96" i="1" s="1"/>
  <c r="BB94" i="1"/>
  <c r="W31" i="1" s="1"/>
  <c r="F34" i="2"/>
  <c r="BA95" i="1" s="1"/>
  <c r="J34" i="2"/>
  <c r="AW95" i="1"/>
  <c r="AT95" i="1" s="1"/>
  <c r="F34" i="3"/>
  <c r="BA96" i="1" s="1"/>
  <c r="F34" i="4"/>
  <c r="BA97" i="1"/>
  <c r="BD94" i="1"/>
  <c r="W33" i="1"/>
  <c r="AZ94" i="1"/>
  <c r="W29" i="1" s="1"/>
  <c r="BC94" i="1"/>
  <c r="W32" i="1" s="1"/>
  <c r="J34" i="4"/>
  <c r="AW97" i="1"/>
  <c r="AT97" i="1" s="1"/>
  <c r="AN97" i="1" l="1"/>
  <c r="J96" i="4"/>
  <c r="J122" i="4"/>
  <c r="J97" i="4"/>
  <c r="J123" i="3"/>
  <c r="J97" i="3" s="1"/>
  <c r="BK122" i="2"/>
  <c r="J122" i="2"/>
  <c r="J30" i="2" s="1"/>
  <c r="AG95" i="1" s="1"/>
  <c r="J39" i="4"/>
  <c r="J30" i="3"/>
  <c r="AG96" i="1"/>
  <c r="AX94" i="1"/>
  <c r="AY94" i="1"/>
  <c r="BA94" i="1"/>
  <c r="W30" i="1" s="1"/>
  <c r="AV94" i="1"/>
  <c r="AK29" i="1" s="1"/>
  <c r="J39" i="3" l="1"/>
  <c r="J39" i="2"/>
  <c r="J96" i="2"/>
  <c r="AN96" i="1"/>
  <c r="AN95" i="1"/>
  <c r="AW94" i="1"/>
  <c r="AK30" i="1" s="1"/>
  <c r="AG94" i="1"/>
  <c r="AK26" i="1" s="1"/>
  <c r="AK35" i="1" l="1"/>
  <c r="AT94" i="1"/>
  <c r="AN94" i="1"/>
</calcChain>
</file>

<file path=xl/sharedStrings.xml><?xml version="1.0" encoding="utf-8"?>
<sst xmlns="http://schemas.openxmlformats.org/spreadsheetml/2006/main" count="2138" uniqueCount="388">
  <si>
    <t>Export Komplet</t>
  </si>
  <si>
    <t/>
  </si>
  <si>
    <t>2.0</t>
  </si>
  <si>
    <t>False</t>
  </si>
  <si>
    <t>{9229f3d2-e12b-4d57-ac83-77985ab6b264}</t>
  </si>
  <si>
    <t>&gt;&gt;  skryté stĺpce  &lt;&lt;</t>
  </si>
  <si>
    <t>0,01</t>
  </si>
  <si>
    <t>20</t>
  </si>
  <si>
    <t>REKAPITULÁCIA STAVBY</t>
  </si>
  <si>
    <t>v ---  nižšie sa nachádzajú doplnkové a pomocné údaje k zostavám  --- v</t>
  </si>
  <si>
    <t>Návod na vyplnenie</t>
  </si>
  <si>
    <t>0,001</t>
  </si>
  <si>
    <t>Kód:</t>
  </si>
  <si>
    <t>22</t>
  </si>
  <si>
    <t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</si>
  <si>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</si>
  <si>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Oprava miestnych ciest a chodníkov v Humennom 2024</t>
  </si>
  <si>
    <t>JKSO:</t>
  </si>
  <si>
    <t>KS:</t>
  </si>
  <si>
    <t>Miesto:</t>
  </si>
  <si>
    <t>Humenné</t>
  </si>
  <si>
    <t>Dátum:</t>
  </si>
  <si>
    <t>1. 10. 2024</t>
  </si>
  <si>
    <t>Objednávateľ:</t>
  </si>
  <si>
    <t>IČO:</t>
  </si>
  <si>
    <t xml:space="preserve"> </t>
  </si>
  <si>
    <t>IČ DPH:</t>
  </si>
  <si>
    <t>Zhotoviteľ:</t>
  </si>
  <si>
    <t>Vyplň údaj</t>
  </si>
  <si>
    <t>Projektant:</t>
  </si>
  <si>
    <t>True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</si>
  <si>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</si>
  <si>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</si>
  <si>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</si>
  <si>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</si>
  <si>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</si>
  <si>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</si>
  <si>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</si>
  <si>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</si>
  <si>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</si>
  <si>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</si>
  <si>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</si>
  <si>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</si>
  <si>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</si>
  <si>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</si>
  <si>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</si>
  <si>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</si>
  <si>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</si>
  <si>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</si>
  <si>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</si>
  <si>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</si>
  <si>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</si>
  <si>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</si>
  <si>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</si>
  <si>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</si>
  <si>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</si>
  <si>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</si>
  <si>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</si>
  <si>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</si>
  <si>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</si>
  <si>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</si>
  <si>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</si>
  <si>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</si>
  <si>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</si>
  <si>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</si>
  <si>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</si>
  <si>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</si>
  <si>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</si>
  <si>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</si>
  <si>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</si>
  <si>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</si>
  <si>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</si>
  <si>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</si>
  <si>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</si>
  <si>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</si>
  <si>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</si>
  <si>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</si>
  <si>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</si>
  <si>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21.1</t>
  </si>
  <si>
    <t>STA</t>
  </si>
  <si>
    <t>1</t>
  </si>
  <si>
    <t>{193790e8-c35a-49f8-bd37-873ed33fff5f}</t>
  </si>
  <si>
    <t>22.2</t>
  </si>
  <si>
    <t>SO 02 - Oprava prístupovej cesty za BD na Nemocničnej ulici 9,11</t>
  </si>
  <si>
    <t>{ec11c124-9835-4ef4-a992-87f3f100ba29}</t>
  </si>
  <si>
    <t>22.3</t>
  </si>
  <si>
    <t>SO 03 - Oprava chodníka na Sokolovskej ulici pred BD súp. č. 1687 a 1688 v Humennom</t>
  </si>
  <si>
    <t>{0c5cb846-ce71-4e8a-a796-746f282ea8cc}</t>
  </si>
  <si>
    <t>KRYCÍ LIST ROZPOČTU</t>
  </si>
  <si>
    <t>Objekt: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</si>
  <si>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</si>
  <si>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</si>
  <si>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</si>
  <si>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</si>
  <si>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</si>
  <si>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</si>
  <si>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</si>
  <si>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5 - Komunikácie</t>
  </si>
  <si>
    <t xml:space="preserve">    8 - Rúrové vedenie</t>
  </si>
  <si>
    <t xml:space="preserve">    9 - Ostatné konštrukcie a práce-búranie</t>
  </si>
  <si>
    <t xml:space="preserve">    99 - Presun hmôt HSV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</si>
  <si>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</si>
  <si>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</si>
  <si>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</si>
  <si>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</si>
  <si>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</si>
  <si>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</si>
  <si>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</si>
  <si>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</si>
  <si>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</si>
  <si>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</si>
  <si>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</si>
  <si>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</si>
  <si>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</si>
  <si>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</si>
  <si>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</si>
  <si>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</si>
  <si>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</si>
  <si>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113107242.S</t>
  </si>
  <si>
    <t>Odstránenie krytu asfaltového v ploche nad 200 m2, hr. nad 50 do 100 mm,  -0,25000t</t>
  </si>
  <si>
    <t>m2</t>
  </si>
  <si>
    <t>4</t>
  </si>
  <si>
    <t>2</t>
  </si>
  <si>
    <t>-1922310581</t>
  </si>
  <si>
    <t>VV</t>
  </si>
  <si>
    <t>445+710</t>
  </si>
  <si>
    <t>220   "chodník</t>
  </si>
  <si>
    <t>Súčet</t>
  </si>
  <si>
    <t>113202111.S</t>
  </si>
  <si>
    <t>Vytrhanie obrúb kamenných, s vybúraním lôžka, z krajníkov alebo obrubníkov stojatých,  -0,14500t</t>
  </si>
  <si>
    <t>m</t>
  </si>
  <si>
    <t>1021244349</t>
  </si>
  <si>
    <t>3</t>
  </si>
  <si>
    <t>113206111.S</t>
  </si>
  <si>
    <t>Vytrhanie obrúb betónových, s vybúraním lôžka, z krajníkov alebo obrubníkov stojatých,  -0,14500t</t>
  </si>
  <si>
    <t>-1928502786</t>
  </si>
  <si>
    <t>28+25+12   "cesta</t>
  </si>
  <si>
    <t>54                 "chodníkové</t>
  </si>
  <si>
    <t>122202201.S</t>
  </si>
  <si>
    <t>Odkopávka a prekopávka nezapažená pre cesty, v hornine 3 do 100 m3</t>
  </si>
  <si>
    <t>m3</t>
  </si>
  <si>
    <t>-136025772</t>
  </si>
  <si>
    <t>24*0,3*0,3   "pre obrubníky od Lipovej po vjazd pre energobyt</t>
  </si>
  <si>
    <t>5</t>
  </si>
  <si>
    <t>122202209.S</t>
  </si>
  <si>
    <t>Odkopávky a prekopávky nezapažené pre cesty. Príplatok za lepivosť horniny 3</t>
  </si>
  <si>
    <t>1716964831</t>
  </si>
  <si>
    <t>6</t>
  </si>
  <si>
    <t>162501102.S</t>
  </si>
  <si>
    <t>Vodorovné premiestnenie výkopku po spevnenej ceste z horniny tr.1-4, do 100 m3 na vzdialenosť do 3000 m</t>
  </si>
  <si>
    <t>-1857190499</t>
  </si>
  <si>
    <t>7</t>
  </si>
  <si>
    <t>162501105.S</t>
  </si>
  <si>
    <t>Vodorovné premiestnenie výkopku po spevnenej ceste z horniny tr.1-4, do 100 m3, príplatok k cene za každých ďalšich a začatých 1000 m</t>
  </si>
  <si>
    <t>330012256</t>
  </si>
  <si>
    <t>2,16*8</t>
  </si>
  <si>
    <t>8</t>
  </si>
  <si>
    <t>171201201.S</t>
  </si>
  <si>
    <t>Uloženie sypaniny na skládky do 100 m3</t>
  </si>
  <si>
    <t>2128876239</t>
  </si>
  <si>
    <t>Komunikácie</t>
  </si>
  <si>
    <t>9</t>
  </si>
  <si>
    <t>573111112.S</t>
  </si>
  <si>
    <t>Postrek asfaltový infiltračný s posypom kamenivom z asfaltu cestného v množstve 1,00 kg/m2</t>
  </si>
  <si>
    <t>613673044</t>
  </si>
  <si>
    <t>1155</t>
  </si>
  <si>
    <t>220    "chodník</t>
  </si>
  <si>
    <t>10</t>
  </si>
  <si>
    <t>573231107.S</t>
  </si>
  <si>
    <t>Postrek asfaltový spojovací bez posypu kamenivom z cestnej emulzie v množstve 0,50 kg/m2</t>
  </si>
  <si>
    <t>854666840</t>
  </si>
  <si>
    <t>11</t>
  </si>
  <si>
    <t>577134281.S</t>
  </si>
  <si>
    <t>Asfaltový betón vrstva obrusná AC 11 O v pruhu š. nad 3 m z modifik. asfaltu tr. II, po zhutnení hr. 40 mm</t>
  </si>
  <si>
    <t>-544603495</t>
  </si>
  <si>
    <t>12</t>
  </si>
  <si>
    <t>577134381.S</t>
  </si>
  <si>
    <t>Asfaltový betón vrstva obrusná alebo ložná AC 16 v pruhu š. nad 3 m z modifik. asfaltu tr. II, po zhutnení hr. 40 mm</t>
  </si>
  <si>
    <t>-1601424960</t>
  </si>
  <si>
    <t>13</t>
  </si>
  <si>
    <t>577144111.S</t>
  </si>
  <si>
    <t>Asfaltový betón vrstva obrusná AC 8 O v pruhu š. do 3 m z nemodifik. asfaltu tr. II, po zhutnení hr. 50 mm</t>
  </si>
  <si>
    <t>11818516</t>
  </si>
  <si>
    <t>Rúrové vedenie</t>
  </si>
  <si>
    <t>14</t>
  </si>
  <si>
    <t>899331111.S</t>
  </si>
  <si>
    <t>Výšková úprava uličného vstupu alebo vpuste zvýšením poklopu</t>
  </si>
  <si>
    <t>ks</t>
  </si>
  <si>
    <t>269156129</t>
  </si>
  <si>
    <t>Ostatné konštrukcie a práce-búranie</t>
  </si>
  <si>
    <t>15</t>
  </si>
  <si>
    <t>915701113.S</t>
  </si>
  <si>
    <t>Zhotovenie vodorov. značenia z náterových hmôt hr. 2,5 až 3 mm - stopčiary, zebry, šipky a pod.</t>
  </si>
  <si>
    <t>1361848960</t>
  </si>
  <si>
    <t>22*3*0,5   "50% z plochy</t>
  </si>
  <si>
    <t>16</t>
  </si>
  <si>
    <t>M</t>
  </si>
  <si>
    <t>404460002000.S</t>
  </si>
  <si>
    <t>Rozpúšťadlová cestná farba biela, pre vodorovné dopravné značenie</t>
  </si>
  <si>
    <t>kg</t>
  </si>
  <si>
    <t>944928351</t>
  </si>
  <si>
    <t>33/4      "4 m2/kg</t>
  </si>
  <si>
    <t>8,25*4,5 'Prepočítané koeficientom množstva</t>
  </si>
  <si>
    <t>17</t>
  </si>
  <si>
    <t>915709113.S</t>
  </si>
  <si>
    <t>Príplatok k cene za reflexnú úpravu balotinovú - stopčiary, zebry, šipky a pod.</t>
  </si>
  <si>
    <t>1110092787</t>
  </si>
  <si>
    <t>18</t>
  </si>
  <si>
    <t>915791112.S</t>
  </si>
  <si>
    <t>Predznačenie pre vodorovné značenie striekané farbou alebo vykonávané z náterových hmôt</t>
  </si>
  <si>
    <t>1830075105</t>
  </si>
  <si>
    <t>19</t>
  </si>
  <si>
    <t>916331112.S</t>
  </si>
  <si>
    <t>Osadenie cestného obrubníka betónového ležatého do lôžka z betónu prostého tr. C 16/20 bez bočnej opory</t>
  </si>
  <si>
    <t>2098720653</t>
  </si>
  <si>
    <t>592170000700.S</t>
  </si>
  <si>
    <t>Obrubník cestný prechodový , lxšxv 1000x200x150 mm</t>
  </si>
  <si>
    <t>-795964448</t>
  </si>
  <si>
    <t>12*1,01 'Prepočítané koeficientom množstva</t>
  </si>
  <si>
    <t>21</t>
  </si>
  <si>
    <t>916362112.S</t>
  </si>
  <si>
    <t>Osadenie cestného obrubníka betónového stojatého do lôžka z betónu prostého tr. C 16/20 s bočnou oporou</t>
  </si>
  <si>
    <t>-356103954</t>
  </si>
  <si>
    <t>25+75+28+25</t>
  </si>
  <si>
    <t>592170002100.S</t>
  </si>
  <si>
    <t>Obrubník cestný, lxšxv 1000x100x200 mm, skosenie 15/15 mm</t>
  </si>
  <si>
    <t>-752911548</t>
  </si>
  <si>
    <t>153-12</t>
  </si>
  <si>
    <t>141*1,01 'Prepočítané koeficientom množstva</t>
  </si>
  <si>
    <t>23</t>
  </si>
  <si>
    <t>592170000100.S</t>
  </si>
  <si>
    <t>Obrubník cestný oblúkový, lxšxv 780x150x250(260) mm</t>
  </si>
  <si>
    <t>1174561984</t>
  </si>
  <si>
    <t>12/0,78</t>
  </si>
  <si>
    <t>15,385*1,01 'Prepočítané koeficientom množstva</t>
  </si>
  <si>
    <t>24</t>
  </si>
  <si>
    <t>916561112.S</t>
  </si>
  <si>
    <t>Osadenie záhonového alebo parkového obrubníka betón., do lôžka z bet. pros. tr. C 16/20 s bočnou oporou</t>
  </si>
  <si>
    <t>-1427764167</t>
  </si>
  <si>
    <t>54   "chodník</t>
  </si>
  <si>
    <t>25</t>
  </si>
  <si>
    <t>592170001800.S</t>
  </si>
  <si>
    <t>Obrubník parkový, lxšxv 1000x50x200 mm, prírodný</t>
  </si>
  <si>
    <t>-1699836940</t>
  </si>
  <si>
    <t>54*1,01 'Prepočítané koeficientom množstva</t>
  </si>
  <si>
    <t>26</t>
  </si>
  <si>
    <t>918101112.S</t>
  </si>
  <si>
    <t>Lôžko pod obrubníky, krajníky alebo obruby z dlažobných kociek z betónu prostého tr. C 16/20</t>
  </si>
  <si>
    <t>-397201095</t>
  </si>
  <si>
    <t>12*0,2*0,2    "nábehové</t>
  </si>
  <si>
    <t>153*0,15*0,2  "stojaté</t>
  </si>
  <si>
    <t>54*0,1*0,2      "chodníkové</t>
  </si>
  <si>
    <t>27</t>
  </si>
  <si>
    <t>919735112.S</t>
  </si>
  <si>
    <t>Rezanie existujúceho asfaltového krytu alebo podkladu hĺbky nad 50 do 100 mm</t>
  </si>
  <si>
    <t>-1975197276</t>
  </si>
  <si>
    <t>22+10+7+7</t>
  </si>
  <si>
    <t>5+5 "chodník</t>
  </si>
  <si>
    <t>28</t>
  </si>
  <si>
    <t>979082213.S</t>
  </si>
  <si>
    <t>Vodorovná doprava sutiny so zložením a hrubým urovnaním na vzdialenosť do 1 km</t>
  </si>
  <si>
    <t>t</t>
  </si>
  <si>
    <t>-1215848894</t>
  </si>
  <si>
    <t>29</t>
  </si>
  <si>
    <t>979082219.S</t>
  </si>
  <si>
    <t>Príplatok k cene za každý ďalší aj začatý 1 km nad 1 km pre vodorovnú dopravu sutiny</t>
  </si>
  <si>
    <t>-679844407</t>
  </si>
  <si>
    <t>309*19</t>
  </si>
  <si>
    <t>30</t>
  </si>
  <si>
    <t>979087212.S</t>
  </si>
  <si>
    <t>Nakladanie na dopravné prostriedky pre vodorovnú dopravu sutiny</t>
  </si>
  <si>
    <t>-1830286551</t>
  </si>
  <si>
    <t>31</t>
  </si>
  <si>
    <t>979089212.S</t>
  </si>
  <si>
    <t>Poplatok za skladovanie - bitúmenové zmesi, uholný decht, dechtové výrobky (17 03 ), ostatné</t>
  </si>
  <si>
    <t>869744488</t>
  </si>
  <si>
    <t>99</t>
  </si>
  <si>
    <t>Presun hmôt HSV</t>
  </si>
  <si>
    <t>33</t>
  </si>
  <si>
    <t>998225111.S</t>
  </si>
  <si>
    <t>Presun hmôt pre pozemnú komunikáciu a letisko s krytom asfaltovým (822 2.7, 822 3.7, 822 5.7) akejkoľvek dĺžky objektu</t>
  </si>
  <si>
    <t>1555239504</t>
  </si>
  <si>
    <t>22.2 - SO 02 - Oprava prístupovej cesty za BD na Nemocničnej ulici 9,11</t>
  </si>
  <si>
    <t>113107131.S</t>
  </si>
  <si>
    <t>Odstránenie krytu v ploche do 200 m2 z betónu prostého, hr. vrstvy do 150 mm,  -0,22500t</t>
  </si>
  <si>
    <t>-900912992</t>
  </si>
  <si>
    <t>6,5*1+2*1+2*1</t>
  </si>
  <si>
    <t>113107141.S</t>
  </si>
  <si>
    <t>Odstránenie krytu v ploche do 200 m2 asfaltového, hr. vrstvy do 50 mm,  -0,12500t</t>
  </si>
  <si>
    <t>838746185</t>
  </si>
  <si>
    <t>8,2*1+9*6</t>
  </si>
  <si>
    <t>113107211.S</t>
  </si>
  <si>
    <t>Odstránenie krytu v ploche nad 200 m2 z kameniva ťaženého, hr. vrstvy do 100 mm,  -0,16000t</t>
  </si>
  <si>
    <t>384443407</t>
  </si>
  <si>
    <t>(28,5*6-2,8*2,5)+7,5*6+19*9</t>
  </si>
  <si>
    <t>113201111.S</t>
  </si>
  <si>
    <t>Vytrhanie obrúb kamenných, chodníkových ležatých,  -0,23000t</t>
  </si>
  <si>
    <t>-1444812060</t>
  </si>
  <si>
    <t>182001111.S</t>
  </si>
  <si>
    <t>Plošná úprava terénu pri nerovnostiach terénu nad 50-100mm v rovine alebo na svahu do 1:5</t>
  </si>
  <si>
    <t>1398049825</t>
  </si>
  <si>
    <t>564760211.S</t>
  </si>
  <si>
    <t>Podklad alebo kryt z kameniva hrubého drveného veľ. 16-32 mm s rozprestretím a zhutnením hr. 200 mm - ASTA</t>
  </si>
  <si>
    <t>-2035292708</t>
  </si>
  <si>
    <t>25*5</t>
  </si>
  <si>
    <t>566902161.S</t>
  </si>
  <si>
    <t>Vyspravenie podkladu po prekopoch inžinierskych sietí plochy do 15 m2 podkladovým betónom PB I tr. C 20/25 hr. 100 mm</t>
  </si>
  <si>
    <t>663702800</t>
  </si>
  <si>
    <t>380*0,2</t>
  </si>
  <si>
    <t>869546089</t>
  </si>
  <si>
    <t>-1959190574</t>
  </si>
  <si>
    <t>365278890</t>
  </si>
  <si>
    <t>577144461.S</t>
  </si>
  <si>
    <t>Asfaltový betón vrstva ložná AC 22 L v pruhu š. nad 3 m z modifik. asfaltu tr. I, po zhutnení hr. 50 mm</t>
  </si>
  <si>
    <t>-470091566</t>
  </si>
  <si>
    <t>598065610</t>
  </si>
  <si>
    <t>917862112.S</t>
  </si>
  <si>
    <t>Osadenie chodník. obrubníka betónového stojatého do lôžka z betónu prosteho tr. C 16/20 s bočnou oporou</t>
  </si>
  <si>
    <t>736227281</t>
  </si>
  <si>
    <t>15+29+11</t>
  </si>
  <si>
    <t>-1674723214</t>
  </si>
  <si>
    <t>55*1,01 'Prepočítané koeficientom množstva</t>
  </si>
  <si>
    <t>-1095210702</t>
  </si>
  <si>
    <t>55*0,15*0,2</t>
  </si>
  <si>
    <t>919731122.S</t>
  </si>
  <si>
    <t>Zarovnanie styčnej plochy pozdĺž vybúranej časti komunikácie asfaltovej hr. nad 50 do 100 mm</t>
  </si>
  <si>
    <t>-236273426</t>
  </si>
  <si>
    <t>16+7,5</t>
  </si>
  <si>
    <t>391376576</t>
  </si>
  <si>
    <t>-1266502347</t>
  </si>
  <si>
    <t>147666643</t>
  </si>
  <si>
    <t>83,588*19</t>
  </si>
  <si>
    <t>1699610515</t>
  </si>
  <si>
    <t>-838210252</t>
  </si>
  <si>
    <t>1381114852</t>
  </si>
  <si>
    <t>22.3 - SO 03 - Oprava chodníka na Sokolovskej ulici pred BD súp. č. 1687 a 1688 v Humennom</t>
  </si>
  <si>
    <t>113107241.S</t>
  </si>
  <si>
    <t>Odstránenie krytu v ploche nad 200 m2 asfaltového, hr. vrstvy do 50 mm,  -0,12500t</t>
  </si>
  <si>
    <t>1792121710</t>
  </si>
  <si>
    <t>226+98</t>
  </si>
  <si>
    <t>Vytrhanie obrúb kamenných, s vybúraním lôžka, s premiestnením hmôt na skládku na vzdialenosť do 3 m alebo s naložením na dopravný prostriedok z krajníkov, obrubníkov stojatých -0,145 t</t>
  </si>
  <si>
    <t>323518024</t>
  </si>
  <si>
    <t>3+65*2                  "BD 1688</t>
  </si>
  <si>
    <t>3+34+21+3*2+9   "BD 1687</t>
  </si>
  <si>
    <t>566902261.S</t>
  </si>
  <si>
    <t>Vyspravenie podkladu po prekopoch inžinierskych sietí plochy nad 15 m2 podkladovým betónom PB I tr. C 20/25 hr. 100 mm</t>
  </si>
  <si>
    <t>1386329960</t>
  </si>
  <si>
    <t>324*0,15   "15% z celkovej plochy</t>
  </si>
  <si>
    <t>572754112.S</t>
  </si>
  <si>
    <t>Vyrovnanie povrchu doterajších krytov asfaltovým betónom AC hr. nad 40 do 60 mm</t>
  </si>
  <si>
    <t>1028569934</t>
  </si>
  <si>
    <t xml:space="preserve">(4*3)*0,2     "pri nábehových obrubníkov pri vjazdoch </t>
  </si>
  <si>
    <t>-331482036</t>
  </si>
  <si>
    <t>-2023655932</t>
  </si>
  <si>
    <t>915715111.S</t>
  </si>
  <si>
    <t>Varovný pás lepený z plastových hmatových vodiacich platní šírky 400 mm</t>
  </si>
  <si>
    <t>-1159615134</t>
  </si>
  <si>
    <t>4*3</t>
  </si>
  <si>
    <t>915715121.S</t>
  </si>
  <si>
    <t>Signálny pás lepený z plastových hmatových vodiacich platní šírky 800 mm</t>
  </si>
  <si>
    <t>-248264827</t>
  </si>
  <si>
    <t>4*2    "chodníky</t>
  </si>
  <si>
    <t>-1809997953</t>
  </si>
  <si>
    <t>592170002400.S</t>
  </si>
  <si>
    <t>Obrubník cestný nábehový, lxšxv 1000x200x150(100) mm</t>
  </si>
  <si>
    <t>-2086791792</t>
  </si>
  <si>
    <t>1650066718</t>
  </si>
  <si>
    <t>65*2+34+21+3*2+9</t>
  </si>
  <si>
    <t>1399185334</t>
  </si>
  <si>
    <t>200*1,01 'Prepočítané koeficientom množstva</t>
  </si>
  <si>
    <t>918101111.S</t>
  </si>
  <si>
    <t>Lôžko pod obrubníky, krajníky alebo obruby z dlažobných kociek z betónu prostého tr. C 12/15</t>
  </si>
  <si>
    <t>-853098458</t>
  </si>
  <si>
    <t>12*0,2*0,2    "nábehové obrubníky</t>
  </si>
  <si>
    <t>202*0,1*0,2    "cestné a chodníkové stojaté obrubníky</t>
  </si>
  <si>
    <t>919731121.S</t>
  </si>
  <si>
    <t>Zarovnanie styčnej plochy pozdĺž vybúranej časti komunikácie asfaltovej hr. do 50 mm</t>
  </si>
  <si>
    <t>1510023025</t>
  </si>
  <si>
    <t>-978014366</t>
  </si>
  <si>
    <t>4*3+3</t>
  </si>
  <si>
    <t>-141140609</t>
  </si>
  <si>
    <t>1138318717</t>
  </si>
  <si>
    <t>70,37*19 'Prepočítané koeficientom množstva</t>
  </si>
  <si>
    <t>1077265054</t>
  </si>
  <si>
    <t>231819718</t>
  </si>
  <si>
    <t>546784249</t>
  </si>
  <si>
    <t>21.1 - SO 01 - Oprava cesty a chodníka na Lipovej ulici</t>
  </si>
  <si>
    <t>SO 01 - Oprava cesty a chodníka na Lipovej ulici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</si>
</sst>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9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8" fillId="0" borderId="0" applyNumberFormat="0" applyFill="0" applyBorder="0" applyAlignment="0" applyProtection="0"/>
  </cellStyleXfs>
  <cellXfs count="243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3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6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0" fontId="17" fillId="0" borderId="3" xfId="0" applyFont="1" applyBorder="1" applyAlignment="1">
      <alignment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20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6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5" borderId="7" xfId="0" applyFont="1" applyFill="1" applyBorder="1" applyAlignment="1">
      <alignment vertical="center"/>
    </xf>
    <xf numFmtId="0" fontId="23" fillId="5" borderId="0" xfId="0" applyFont="1" applyFill="1" applyAlignment="1">
      <alignment horizontal="center" vertical="center"/>
    </xf>
    <xf numFmtId="0" fontId="24" fillId="0" borderId="16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vertical="center"/>
    </xf>
    <xf numFmtId="4" fontId="25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21" fillId="0" borderId="14" xfId="0" applyNumberFormat="1" applyFont="1" applyBorder="1" applyAlignment="1">
      <alignment vertical="center"/>
    </xf>
    <xf numFmtId="4" fontId="21" fillId="0" borderId="0" xfId="0" applyNumberFormat="1" applyFont="1" applyBorder="1" applyAlignment="1">
      <alignment vertical="center"/>
    </xf>
    <xf numFmtId="166" fontId="21" fillId="0" borderId="0" xfId="0" applyNumberFormat="1" applyFont="1" applyBorder="1" applyAlignment="1">
      <alignment vertical="center"/>
    </xf>
    <xf numFmtId="4" fontId="21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7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8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30" fillId="0" borderId="14" xfId="0" applyNumberFormat="1" applyFont="1" applyBorder="1" applyAlignment="1">
      <alignment vertical="center"/>
    </xf>
    <xf numFmtId="4" fontId="30" fillId="0" borderId="0" xfId="0" applyNumberFormat="1" applyFont="1" applyBorder="1" applyAlignment="1">
      <alignment vertical="center"/>
    </xf>
    <xf numFmtId="166" fontId="30" fillId="0" borderId="0" xfId="0" applyNumberFormat="1" applyFont="1" applyBorder="1" applyAlignment="1">
      <alignment vertical="center"/>
    </xf>
    <xf numFmtId="4" fontId="30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30" fillId="0" borderId="19" xfId="0" applyNumberFormat="1" applyFont="1" applyBorder="1" applyAlignment="1">
      <alignment vertical="center"/>
    </xf>
    <xf numFmtId="4" fontId="30" fillId="0" borderId="20" xfId="0" applyNumberFormat="1" applyFont="1" applyBorder="1" applyAlignment="1">
      <alignment vertical="center"/>
    </xf>
    <xf numFmtId="166" fontId="30" fillId="0" borderId="20" xfId="0" applyNumberFormat="1" applyFont="1" applyBorder="1" applyAlignment="1">
      <alignment vertical="center"/>
    </xf>
    <xf numFmtId="4" fontId="30" fillId="0" borderId="21" xfId="0" applyNumberFormat="1" applyFont="1" applyBorder="1" applyAlignment="1">
      <alignment vertical="center"/>
    </xf>
    <xf numFmtId="0" fontId="31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6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4" fontId="17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164" fontId="17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3" fillId="5" borderId="0" xfId="0" applyFont="1" applyFill="1" applyAlignment="1">
      <alignment horizontal="left" vertical="center"/>
    </xf>
    <xf numFmtId="0" fontId="23" fillId="5" borderId="0" xfId="0" applyFont="1" applyFill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3" fillId="5" borderId="16" xfId="0" applyFont="1" applyFill="1" applyBorder="1" applyAlignment="1">
      <alignment horizontal="center" vertical="center" wrapText="1"/>
    </xf>
    <xf numFmtId="0" fontId="23" fillId="5" borderId="17" xfId="0" applyFont="1" applyFill="1" applyBorder="1" applyAlignment="1">
      <alignment horizontal="center" vertical="center" wrapText="1"/>
    </xf>
    <xf numFmtId="0" fontId="23" fillId="5" borderId="18" xfId="0" applyFont="1" applyFill="1" applyBorder="1" applyAlignment="1">
      <alignment horizontal="center" vertical="center" wrapText="1"/>
    </xf>
    <xf numFmtId="0" fontId="23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5" fillId="0" borderId="0" xfId="0" applyNumberFormat="1" applyFont="1" applyAlignment="1"/>
    <xf numFmtId="166" fontId="33" fillId="0" borderId="12" xfId="0" applyNumberFormat="1" applyFont="1" applyBorder="1" applyAlignment="1"/>
    <xf numFmtId="166" fontId="33" fillId="0" borderId="13" xfId="0" applyNumberFormat="1" applyFont="1" applyBorder="1" applyAlignment="1"/>
    <xf numFmtId="4" fontId="34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23" fillId="0" borderId="22" xfId="0" applyFont="1" applyBorder="1" applyAlignment="1" applyProtection="1">
      <alignment horizontal="center" vertical="center"/>
      <protection locked="0"/>
    </xf>
    <xf numFmtId="49" fontId="23" fillId="0" borderId="22" xfId="0" applyNumberFormat="1" applyFont="1" applyBorder="1" applyAlignment="1" applyProtection="1">
      <alignment horizontal="left" vertical="center" wrapText="1"/>
      <protection locked="0"/>
    </xf>
    <xf numFmtId="0" fontId="23" fillId="0" borderId="22" xfId="0" applyFont="1" applyBorder="1" applyAlignment="1" applyProtection="1">
      <alignment horizontal="left" vertical="center" wrapText="1"/>
      <protection locked="0"/>
    </xf>
    <xf numFmtId="0" fontId="23" fillId="0" borderId="22" xfId="0" applyFont="1" applyBorder="1" applyAlignment="1" applyProtection="1">
      <alignment horizontal="center" vertical="center" wrapText="1"/>
      <protection locked="0"/>
    </xf>
    <xf numFmtId="167" fontId="23" fillId="0" borderId="22" xfId="0" applyNumberFormat="1" applyFont="1" applyBorder="1" applyAlignment="1" applyProtection="1">
      <alignment vertical="center"/>
      <protection locked="0"/>
    </xf>
    <xf numFmtId="4" fontId="23" fillId="3" borderId="22" xfId="0" applyNumberFormat="1" applyFont="1" applyFill="1" applyBorder="1" applyAlignment="1" applyProtection="1">
      <alignment vertical="center"/>
      <protection locked="0"/>
    </xf>
    <xf numFmtId="4" fontId="23" fillId="0" borderId="22" xfId="0" applyNumberFormat="1" applyFont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4" fillId="3" borderId="14" xfId="0" applyFont="1" applyFill="1" applyBorder="1" applyAlignment="1" applyProtection="1">
      <alignment horizontal="left" vertical="center"/>
      <protection locked="0"/>
    </xf>
    <xf numFmtId="0" fontId="24" fillId="0" borderId="0" xfId="0" applyFont="1" applyBorder="1" applyAlignment="1">
      <alignment horizontal="center" vertical="center"/>
    </xf>
    <xf numFmtId="166" fontId="24" fillId="0" borderId="0" xfId="0" applyNumberFormat="1" applyFont="1" applyBorder="1" applyAlignment="1">
      <alignment vertical="center"/>
    </xf>
    <xf numFmtId="166" fontId="24" fillId="0" borderId="15" xfId="0" applyNumberFormat="1" applyFont="1" applyBorder="1" applyAlignment="1">
      <alignment vertical="center"/>
    </xf>
    <xf numFmtId="0" fontId="23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9" fillId="0" borderId="3" xfId="0" applyFont="1" applyBorder="1" applyAlignment="1">
      <alignment vertical="center"/>
    </xf>
    <xf numFmtId="0" fontId="35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1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167" fontId="10" fillId="0" borderId="0" xfId="0" applyNumberFormat="1" applyFont="1" applyAlignment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14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36" fillId="0" borderId="22" xfId="0" applyFont="1" applyBorder="1" applyAlignment="1" applyProtection="1">
      <alignment horizontal="center" vertical="center"/>
      <protection locked="0"/>
    </xf>
    <xf numFmtId="49" fontId="36" fillId="0" borderId="22" xfId="0" applyNumberFormat="1" applyFont="1" applyBorder="1" applyAlignment="1" applyProtection="1">
      <alignment horizontal="left" vertical="center" wrapText="1"/>
      <protection locked="0"/>
    </xf>
    <xf numFmtId="0" fontId="36" fillId="0" borderId="22" xfId="0" applyFont="1" applyBorder="1" applyAlignment="1" applyProtection="1">
      <alignment horizontal="left" vertical="center" wrapText="1"/>
      <protection locked="0"/>
    </xf>
    <xf numFmtId="0" fontId="36" fillId="0" borderId="22" xfId="0" applyFont="1" applyBorder="1" applyAlignment="1" applyProtection="1">
      <alignment horizontal="center" vertical="center" wrapText="1"/>
      <protection locked="0"/>
    </xf>
    <xf numFmtId="167" fontId="36" fillId="0" borderId="22" xfId="0" applyNumberFormat="1" applyFont="1" applyBorder="1" applyAlignment="1" applyProtection="1">
      <alignment vertical="center"/>
      <protection locked="0"/>
    </xf>
    <xf numFmtId="4" fontId="36" fillId="3" borderId="22" xfId="0" applyNumberFormat="1" applyFont="1" applyFill="1" applyBorder="1" applyAlignment="1" applyProtection="1">
      <alignment vertical="center"/>
      <protection locked="0"/>
    </xf>
    <xf numFmtId="4" fontId="36" fillId="0" borderId="22" xfId="0" applyNumberFormat="1" applyFont="1" applyBorder="1" applyAlignment="1" applyProtection="1">
      <alignment vertical="center"/>
      <protection locked="0"/>
    </xf>
    <xf numFmtId="0" fontId="37" fillId="0" borderId="22" xfId="0" applyFont="1" applyBorder="1" applyAlignment="1" applyProtection="1">
      <alignment vertical="center"/>
      <protection locked="0"/>
    </xf>
    <xf numFmtId="0" fontId="37" fillId="0" borderId="3" xfId="0" applyFont="1" applyBorder="1" applyAlignment="1">
      <alignment vertical="center"/>
    </xf>
    <xf numFmtId="0" fontId="36" fillId="3" borderId="14" xfId="0" applyFont="1" applyFill="1" applyBorder="1" applyAlignment="1" applyProtection="1">
      <alignment horizontal="left" vertical="center"/>
      <protection locked="0"/>
    </xf>
    <xf numFmtId="0" fontId="36" fillId="0" borderId="0" xfId="0" applyFont="1" applyBorder="1" applyAlignment="1">
      <alignment horizontal="center" vertical="center"/>
    </xf>
    <xf numFmtId="0" fontId="24" fillId="3" borderId="19" xfId="0" applyFont="1" applyFill="1" applyBorder="1" applyAlignment="1" applyProtection="1">
      <alignment horizontal="left" vertical="center"/>
      <protection locked="0"/>
    </xf>
    <xf numFmtId="0" fontId="24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4" fillId="0" borderId="20" xfId="0" applyNumberFormat="1" applyFont="1" applyBorder="1" applyAlignment="1">
      <alignment vertical="center"/>
    </xf>
    <xf numFmtId="166" fontId="24" fillId="0" borderId="21" xfId="0" applyNumberFormat="1" applyFont="1" applyBorder="1" applyAlignment="1">
      <alignment vertical="center"/>
    </xf>
    <xf numFmtId="0" fontId="12" fillId="2" borderId="0" xfId="0" applyFont="1" applyFill="1" applyAlignment="1">
      <alignment horizontal="center" vertical="center"/>
    </xf>
    <xf numFmtId="0" fontId="0" fillId="0" borderId="0" xfId="0"/>
    <xf numFmtId="4" fontId="29" fillId="0" borderId="0" xfId="0" applyNumberFormat="1" applyFont="1" applyAlignment="1">
      <alignment vertical="center"/>
    </xf>
    <xf numFmtId="0" fontId="29" fillId="0" borderId="0" xfId="0" applyFont="1" applyAlignment="1">
      <alignment vertical="center"/>
    </xf>
    <xf numFmtId="0" fontId="28" fillId="0" borderId="0" xfId="0" applyFont="1" applyAlignment="1">
      <alignment horizontal="left" vertical="center" wrapText="1"/>
    </xf>
    <xf numFmtId="0" fontId="23" fillId="5" borderId="6" xfId="0" applyFont="1" applyFill="1" applyBorder="1" applyAlignment="1">
      <alignment horizontal="center" vertical="center"/>
    </xf>
    <xf numFmtId="0" fontId="23" fillId="5" borderId="7" xfId="0" applyFont="1" applyFill="1" applyBorder="1" applyAlignment="1">
      <alignment horizontal="left" vertical="center"/>
    </xf>
    <xf numFmtId="0" fontId="23" fillId="5" borderId="7" xfId="0" applyFont="1" applyFill="1" applyBorder="1" applyAlignment="1">
      <alignment horizontal="center" vertical="center"/>
    </xf>
    <xf numFmtId="0" fontId="23" fillId="5" borderId="7" xfId="0" applyFont="1" applyFill="1" applyBorder="1" applyAlignment="1">
      <alignment horizontal="right" vertical="center"/>
    </xf>
    <xf numFmtId="0" fontId="23" fillId="5" borderId="8" xfId="0" applyFont="1" applyFill="1" applyBorder="1" applyAlignment="1">
      <alignment horizontal="left" vertical="center"/>
    </xf>
    <xf numFmtId="4" fontId="25" fillId="0" borderId="0" xfId="0" applyNumberFormat="1" applyFont="1" applyAlignment="1">
      <alignment horizontal="right" vertical="center"/>
    </xf>
    <xf numFmtId="4" fontId="25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left" vertical="center"/>
    </xf>
    <xf numFmtId="0" fontId="22" fillId="0" borderId="14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4" fontId="18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164" fontId="17" fillId="0" borderId="0" xfId="0" applyNumberFormat="1" applyFont="1" applyAlignment="1">
      <alignment horizontal="left" vertical="center"/>
    </xf>
    <xf numFmtId="0" fontId="4" fillId="4" borderId="7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4" fontId="19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15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16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</cellXfs>
  <cellStyles count="2">
    <cellStyle name="Hypertextové prepojenie" xfId="1" builtinId="8"/>
    <cellStyle name="Normálne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99"/>
  <sheetViews>
    <sheetView showGridLines="0" topLeftCell="A115" workbookViewId="0">
      <selection activeCell="J96" sqref="J96:AF96"/>
    </sheetView>
  </sheetViews>
  <sheetFormatPr defaultRowHeight="11.2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>
      <c r="A1" s="15" t="s">
        <v>0</v>
      </c>
      <c r="AZ1" s="15" t="s">
        <v>1</v>
      </c>
      <c r="BA1" s="15" t="s">
        <v>2</v>
      </c>
      <c r="BB1" s="15" t="s">
        <v>1</v>
      </c>
      <c r="BT1" s="15" t="s">
        <v>3</v>
      </c>
      <c r="BU1" s="15" t="s">
        <v>3</v>
      </c>
      <c r="BV1" s="15" t="s">
        <v>4</v>
      </c>
    </row>
    <row r="2" spans="1:74" s="1" customFormat="1" ht="36.950000000000003" customHeight="1">
      <c r="AR2" s="197" t="s">
        <v>5</v>
      </c>
      <c r="AS2" s="198"/>
      <c r="AT2" s="198"/>
      <c r="AU2" s="198"/>
      <c r="AV2" s="198"/>
      <c r="AW2" s="198"/>
      <c r="AX2" s="198"/>
      <c r="AY2" s="198"/>
      <c r="AZ2" s="198"/>
      <c r="BA2" s="198"/>
      <c r="BB2" s="198"/>
      <c r="BC2" s="198"/>
      <c r="BD2" s="198"/>
      <c r="BE2" s="198"/>
      <c r="BS2" s="16" t="s">
        <v>6</v>
      </c>
      <c r="BT2" s="16" t="s">
        <v>7</v>
      </c>
    </row>
    <row r="3" spans="1:74" s="1" customFormat="1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9"/>
      <c r="BS3" s="16" t="s">
        <v>6</v>
      </c>
      <c r="BT3" s="16" t="s">
        <v>7</v>
      </c>
    </row>
    <row r="4" spans="1:74" s="1" customFormat="1" ht="24.95" customHeight="1">
      <c r="B4" s="19"/>
      <c r="D4" s="20" t="s">
        <v>8</v>
      </c>
      <c r="AR4" s="19"/>
      <c r="AS4" s="21" t="s">
        <v>9</v>
      </c>
      <c r="BE4" s="22" t="s">
        <v>10</v>
      </c>
      <c r="BS4" s="16" t="s">
        <v>11</v>
      </c>
    </row>
    <row r="5" spans="1:74" s="1" customFormat="1" ht="12" customHeight="1">
      <c r="B5" s="19"/>
      <c r="D5" s="23" t="s">
        <v>12</v>
      </c>
      <c r="K5" s="231" t="s">
        <v>13</v>
      </c>
      <c r="L5" s="198"/>
      <c r="M5" s="198"/>
      <c r="N5" s="198"/>
      <c r="O5" s="198"/>
      <c r="P5" s="198"/>
      <c r="Q5" s="198"/>
      <c r="R5" s="198"/>
      <c r="S5" s="198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8"/>
      <c r="AH5" s="198"/>
      <c r="AI5" s="198"/>
      <c r="AJ5" s="198"/>
      <c r="AR5" s="19"/>
      <c r="BE5" s="228" t="s">
        <v>14</v>
      </c>
      <c r="BS5" s="16" t="s">
        <v>6</v>
      </c>
    </row>
    <row r="6" spans="1:74" s="1" customFormat="1" ht="36.950000000000003" customHeight="1">
      <c r="B6" s="19"/>
      <c r="D6" s="25" t="s">
        <v>15</v>
      </c>
      <c r="K6" s="232" t="s">
        <v>16</v>
      </c>
      <c r="L6" s="198"/>
      <c r="M6" s="198"/>
      <c r="N6" s="198"/>
      <c r="O6" s="198"/>
      <c r="P6" s="198"/>
      <c r="Q6" s="198"/>
      <c r="R6" s="198"/>
      <c r="S6" s="198"/>
      <c r="T6" s="198"/>
      <c r="U6" s="198"/>
      <c r="V6" s="198"/>
      <c r="W6" s="198"/>
      <c r="X6" s="198"/>
      <c r="Y6" s="198"/>
      <c r="Z6" s="198"/>
      <c r="AA6" s="198"/>
      <c r="AB6" s="198"/>
      <c r="AC6" s="198"/>
      <c r="AD6" s="198"/>
      <c r="AE6" s="198"/>
      <c r="AF6" s="198"/>
      <c r="AG6" s="198"/>
      <c r="AH6" s="198"/>
      <c r="AI6" s="198"/>
      <c r="AJ6" s="198"/>
      <c r="AR6" s="19"/>
      <c r="BE6" s="229"/>
      <c r="BS6" s="16" t="s">
        <v>6</v>
      </c>
    </row>
    <row r="7" spans="1:74" s="1" customFormat="1" ht="12" customHeight="1">
      <c r="B7" s="19"/>
      <c r="D7" s="26" t="s">
        <v>17</v>
      </c>
      <c r="K7" s="24" t="s">
        <v>1</v>
      </c>
      <c r="AK7" s="26" t="s">
        <v>18</v>
      </c>
      <c r="AN7" s="24" t="s">
        <v>1</v>
      </c>
      <c r="AR7" s="19"/>
      <c r="BE7" s="229"/>
      <c r="BS7" s="16" t="s">
        <v>6</v>
      </c>
    </row>
    <row r="8" spans="1:74" s="1" customFormat="1" ht="12" customHeight="1">
      <c r="B8" s="19"/>
      <c r="D8" s="26" t="s">
        <v>19</v>
      </c>
      <c r="K8" s="24" t="s">
        <v>20</v>
      </c>
      <c r="AK8" s="26" t="s">
        <v>21</v>
      </c>
      <c r="AN8" s="27" t="s">
        <v>22</v>
      </c>
      <c r="AR8" s="19"/>
      <c r="BE8" s="229"/>
      <c r="BS8" s="16" t="s">
        <v>6</v>
      </c>
    </row>
    <row r="9" spans="1:74" s="1" customFormat="1" ht="14.45" customHeight="1">
      <c r="B9" s="19"/>
      <c r="AR9" s="19"/>
      <c r="BE9" s="229"/>
      <c r="BS9" s="16" t="s">
        <v>6</v>
      </c>
    </row>
    <row r="10" spans="1:74" s="1" customFormat="1" ht="12" customHeight="1">
      <c r="B10" s="19"/>
      <c r="D10" s="26" t="s">
        <v>23</v>
      </c>
      <c r="AK10" s="26" t="s">
        <v>24</v>
      </c>
      <c r="AN10" s="24" t="s">
        <v>1</v>
      </c>
      <c r="AR10" s="19"/>
      <c r="BE10" s="229"/>
      <c r="BS10" s="16" t="s">
        <v>6</v>
      </c>
    </row>
    <row r="11" spans="1:74" s="1" customFormat="1" ht="18.399999999999999" customHeight="1">
      <c r="B11" s="19"/>
      <c r="E11" s="24" t="s">
        <v>25</v>
      </c>
      <c r="AK11" s="26" t="s">
        <v>26</v>
      </c>
      <c r="AN11" s="24" t="s">
        <v>1</v>
      </c>
      <c r="AR11" s="19"/>
      <c r="BE11" s="229"/>
      <c r="BS11" s="16" t="s">
        <v>6</v>
      </c>
    </row>
    <row r="12" spans="1:74" s="1" customFormat="1" ht="6.95" customHeight="1">
      <c r="B12" s="19"/>
      <c r="AR12" s="19"/>
      <c r="BE12" s="229"/>
      <c r="BS12" s="16" t="s">
        <v>6</v>
      </c>
    </row>
    <row r="13" spans="1:74" s="1" customFormat="1" ht="12" customHeight="1">
      <c r="B13" s="19"/>
      <c r="D13" s="26" t="s">
        <v>27</v>
      </c>
      <c r="AK13" s="26" t="s">
        <v>24</v>
      </c>
      <c r="AN13" s="28" t="s">
        <v>28</v>
      </c>
      <c r="AR13" s="19"/>
      <c r="BE13" s="229"/>
      <c r="BS13" s="16" t="s">
        <v>6</v>
      </c>
    </row>
    <row r="14" spans="1:74" ht="12.75">
      <c r="B14" s="19"/>
      <c r="E14" s="233" t="s">
        <v>28</v>
      </c>
      <c r="F14" s="234"/>
      <c r="G14" s="234"/>
      <c r="H14" s="234"/>
      <c r="I14" s="234"/>
      <c r="J14" s="234"/>
      <c r="K14" s="234"/>
      <c r="L14" s="234"/>
      <c r="M14" s="234"/>
      <c r="N14" s="234"/>
      <c r="O14" s="234"/>
      <c r="P14" s="234"/>
      <c r="Q14" s="234"/>
      <c r="R14" s="234"/>
      <c r="S14" s="234"/>
      <c r="T14" s="234"/>
      <c r="U14" s="234"/>
      <c r="V14" s="234"/>
      <c r="W14" s="234"/>
      <c r="X14" s="234"/>
      <c r="Y14" s="234"/>
      <c r="Z14" s="234"/>
      <c r="AA14" s="234"/>
      <c r="AB14" s="234"/>
      <c r="AC14" s="234"/>
      <c r="AD14" s="234"/>
      <c r="AE14" s="234"/>
      <c r="AF14" s="234"/>
      <c r="AG14" s="234"/>
      <c r="AH14" s="234"/>
      <c r="AI14" s="234"/>
      <c r="AJ14" s="234"/>
      <c r="AK14" s="26" t="s">
        <v>26</v>
      </c>
      <c r="AN14" s="28" t="s">
        <v>28</v>
      </c>
      <c r="AR14" s="19"/>
      <c r="BE14" s="229"/>
      <c r="BS14" s="16" t="s">
        <v>6</v>
      </c>
    </row>
    <row r="15" spans="1:74" s="1" customFormat="1" ht="6.95" customHeight="1">
      <c r="B15" s="19"/>
      <c r="AR15" s="19"/>
      <c r="BE15" s="229"/>
      <c r="BS15" s="16" t="s">
        <v>3</v>
      </c>
    </row>
    <row r="16" spans="1:74" s="1" customFormat="1" ht="12" customHeight="1">
      <c r="B16" s="19"/>
      <c r="D16" s="26" t="s">
        <v>29</v>
      </c>
      <c r="AK16" s="26" t="s">
        <v>24</v>
      </c>
      <c r="AN16" s="24" t="s">
        <v>1</v>
      </c>
      <c r="AR16" s="19"/>
      <c r="BE16" s="229"/>
      <c r="BS16" s="16" t="s">
        <v>3</v>
      </c>
    </row>
    <row r="17" spans="1:71" s="1" customFormat="1" ht="18.399999999999999" customHeight="1">
      <c r="B17" s="19"/>
      <c r="E17" s="24" t="s">
        <v>25</v>
      </c>
      <c r="AK17" s="26" t="s">
        <v>26</v>
      </c>
      <c r="AN17" s="24" t="s">
        <v>1</v>
      </c>
      <c r="AR17" s="19"/>
      <c r="BE17" s="229"/>
      <c r="BS17" s="16" t="s">
        <v>30</v>
      </c>
    </row>
    <row r="18" spans="1:71" s="1" customFormat="1" ht="6.95" customHeight="1">
      <c r="B18" s="19"/>
      <c r="AR18" s="19"/>
      <c r="BE18" s="229"/>
      <c r="BS18" s="16" t="s">
        <v>6</v>
      </c>
    </row>
    <row r="19" spans="1:71" s="1" customFormat="1" ht="12" customHeight="1">
      <c r="B19" s="19"/>
      <c r="D19" s="26" t="s">
        <v>31</v>
      </c>
      <c r="AK19" s="26" t="s">
        <v>24</v>
      </c>
      <c r="AN19" s="24" t="s">
        <v>1</v>
      </c>
      <c r="AR19" s="19"/>
      <c r="BE19" s="229"/>
      <c r="BS19" s="16" t="s">
        <v>6</v>
      </c>
    </row>
    <row r="20" spans="1:71" s="1" customFormat="1" ht="18.399999999999999" customHeight="1">
      <c r="B20" s="19"/>
      <c r="E20" s="24" t="s">
        <v>25</v>
      </c>
      <c r="AK20" s="26" t="s">
        <v>26</v>
      </c>
      <c r="AN20" s="24" t="s">
        <v>1</v>
      </c>
      <c r="AR20" s="19"/>
      <c r="BE20" s="229"/>
      <c r="BS20" s="16" t="s">
        <v>30</v>
      </c>
    </row>
    <row r="21" spans="1:71" s="1" customFormat="1" ht="6.95" customHeight="1">
      <c r="B21" s="19"/>
      <c r="AR21" s="19"/>
      <c r="BE21" s="229"/>
    </row>
    <row r="22" spans="1:71" s="1" customFormat="1" ht="12" customHeight="1">
      <c r="B22" s="19"/>
      <c r="D22" s="26" t="s">
        <v>32</v>
      </c>
      <c r="AR22" s="19"/>
      <c r="BE22" s="229"/>
    </row>
    <row r="23" spans="1:71" s="1" customFormat="1" ht="16.5" customHeight="1">
      <c r="B23" s="19"/>
      <c r="E23" s="235" t="s">
        <v>1</v>
      </c>
      <c r="F23" s="235"/>
      <c r="G23" s="235"/>
      <c r="H23" s="235"/>
      <c r="I23" s="235"/>
      <c r="J23" s="235"/>
      <c r="K23" s="235"/>
      <c r="L23" s="235"/>
      <c r="M23" s="235"/>
      <c r="N23" s="235"/>
      <c r="O23" s="235"/>
      <c r="P23" s="235"/>
      <c r="Q23" s="235"/>
      <c r="R23" s="235"/>
      <c r="S23" s="235"/>
      <c r="T23" s="235"/>
      <c r="U23" s="235"/>
      <c r="V23" s="235"/>
      <c r="W23" s="235"/>
      <c r="X23" s="235"/>
      <c r="Y23" s="235"/>
      <c r="Z23" s="235"/>
      <c r="AA23" s="235"/>
      <c r="AB23" s="235"/>
      <c r="AC23" s="235"/>
      <c r="AD23" s="235"/>
      <c r="AE23" s="235"/>
      <c r="AF23" s="235"/>
      <c r="AG23" s="235"/>
      <c r="AH23" s="235"/>
      <c r="AI23" s="235"/>
      <c r="AJ23" s="235"/>
      <c r="AK23" s="235"/>
      <c r="AL23" s="235"/>
      <c r="AM23" s="235"/>
      <c r="AN23" s="235"/>
      <c r="AR23" s="19"/>
      <c r="BE23" s="229"/>
    </row>
    <row r="24" spans="1:71" s="1" customFormat="1" ht="6.95" customHeight="1">
      <c r="B24" s="19"/>
      <c r="AR24" s="19"/>
      <c r="BE24" s="229"/>
    </row>
    <row r="25" spans="1:71" s="1" customFormat="1" ht="6.95" customHeight="1">
      <c r="B25" s="19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R25" s="19"/>
      <c r="BE25" s="229"/>
    </row>
    <row r="26" spans="1:71" s="2" customFormat="1" ht="25.9" customHeight="1">
      <c r="A26" s="31"/>
      <c r="B26" s="32"/>
      <c r="C26" s="31"/>
      <c r="D26" s="33" t="s">
        <v>33</v>
      </c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236">
        <f>ROUND(AG94,2)</f>
        <v>0</v>
      </c>
      <c r="AL26" s="237"/>
      <c r="AM26" s="237"/>
      <c r="AN26" s="237"/>
      <c r="AO26" s="237"/>
      <c r="AP26" s="31"/>
      <c r="AQ26" s="31"/>
      <c r="AR26" s="32"/>
      <c r="BE26" s="229"/>
    </row>
    <row r="27" spans="1:71" s="2" customFormat="1" ht="6.95" customHeight="1">
      <c r="A27" s="31"/>
      <c r="B27" s="32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2"/>
      <c r="BE27" s="229"/>
    </row>
    <row r="28" spans="1:71" s="2" customFormat="1" ht="12.75">
      <c r="A28" s="31"/>
      <c r="B28" s="32"/>
      <c r="C28" s="31"/>
      <c r="D28" s="31"/>
      <c r="E28" s="31"/>
      <c r="F28" s="31"/>
      <c r="G28" s="31"/>
      <c r="H28" s="31"/>
      <c r="I28" s="31"/>
      <c r="J28" s="31"/>
      <c r="K28" s="31"/>
      <c r="L28" s="238" t="s">
        <v>34</v>
      </c>
      <c r="M28" s="238"/>
      <c r="N28" s="238"/>
      <c r="O28" s="238"/>
      <c r="P28" s="238"/>
      <c r="Q28" s="31"/>
      <c r="R28" s="31"/>
      <c r="S28" s="31"/>
      <c r="T28" s="31"/>
      <c r="U28" s="31"/>
      <c r="V28" s="31"/>
      <c r="W28" s="238" t="s">
        <v>35</v>
      </c>
      <c r="X28" s="238"/>
      <c r="Y28" s="238"/>
      <c r="Z28" s="238"/>
      <c r="AA28" s="238"/>
      <c r="AB28" s="238"/>
      <c r="AC28" s="238"/>
      <c r="AD28" s="238"/>
      <c r="AE28" s="238"/>
      <c r="AF28" s="31"/>
      <c r="AG28" s="31"/>
      <c r="AH28" s="31"/>
      <c r="AI28" s="31"/>
      <c r="AJ28" s="31"/>
      <c r="AK28" s="238" t="s">
        <v>36</v>
      </c>
      <c r="AL28" s="238"/>
      <c r="AM28" s="238"/>
      <c r="AN28" s="238"/>
      <c r="AO28" s="238"/>
      <c r="AP28" s="31"/>
      <c r="AQ28" s="31"/>
      <c r="AR28" s="32"/>
      <c r="BE28" s="229"/>
    </row>
    <row r="29" spans="1:71" s="3" customFormat="1" ht="14.45" customHeight="1">
      <c r="B29" s="36"/>
      <c r="D29" s="26" t="s">
        <v>37</v>
      </c>
      <c r="F29" s="37" t="s">
        <v>38</v>
      </c>
      <c r="L29" s="220">
        <v>0.2</v>
      </c>
      <c r="M29" s="219"/>
      <c r="N29" s="219"/>
      <c r="O29" s="219"/>
      <c r="P29" s="219"/>
      <c r="Q29" s="38"/>
      <c r="R29" s="38"/>
      <c r="S29" s="38"/>
      <c r="T29" s="38"/>
      <c r="U29" s="38"/>
      <c r="V29" s="38"/>
      <c r="W29" s="218">
        <f>ROUND(AZ94, 2)</f>
        <v>0</v>
      </c>
      <c r="X29" s="219"/>
      <c r="Y29" s="219"/>
      <c r="Z29" s="219"/>
      <c r="AA29" s="219"/>
      <c r="AB29" s="219"/>
      <c r="AC29" s="219"/>
      <c r="AD29" s="219"/>
      <c r="AE29" s="219"/>
      <c r="AF29" s="38"/>
      <c r="AG29" s="38"/>
      <c r="AH29" s="38"/>
      <c r="AI29" s="38"/>
      <c r="AJ29" s="38"/>
      <c r="AK29" s="218">
        <f>ROUND(AV94, 2)</f>
        <v>0</v>
      </c>
      <c r="AL29" s="219"/>
      <c r="AM29" s="219"/>
      <c r="AN29" s="219"/>
      <c r="AO29" s="219"/>
      <c r="AP29" s="38"/>
      <c r="AQ29" s="38"/>
      <c r="AR29" s="39"/>
      <c r="AS29" s="38"/>
      <c r="AT29" s="38"/>
      <c r="AU29" s="38"/>
      <c r="AV29" s="38"/>
      <c r="AW29" s="38"/>
      <c r="AX29" s="38"/>
      <c r="AY29" s="38"/>
      <c r="AZ29" s="38"/>
      <c r="BE29" s="230"/>
    </row>
    <row r="30" spans="1:71" s="3" customFormat="1" ht="14.45" customHeight="1">
      <c r="B30" s="36"/>
      <c r="F30" s="37" t="s">
        <v>39</v>
      </c>
      <c r="L30" s="220">
        <v>0.2</v>
      </c>
      <c r="M30" s="219"/>
      <c r="N30" s="219"/>
      <c r="O30" s="219"/>
      <c r="P30" s="219"/>
      <c r="Q30" s="38"/>
      <c r="R30" s="38"/>
      <c r="S30" s="38"/>
      <c r="T30" s="38"/>
      <c r="U30" s="38"/>
      <c r="V30" s="38"/>
      <c r="W30" s="218">
        <f>ROUND(BA94, 2)</f>
        <v>0</v>
      </c>
      <c r="X30" s="219"/>
      <c r="Y30" s="219"/>
      <c r="Z30" s="219"/>
      <c r="AA30" s="219"/>
      <c r="AB30" s="219"/>
      <c r="AC30" s="219"/>
      <c r="AD30" s="219"/>
      <c r="AE30" s="219"/>
      <c r="AF30" s="38"/>
      <c r="AG30" s="38"/>
      <c r="AH30" s="38"/>
      <c r="AI30" s="38"/>
      <c r="AJ30" s="38"/>
      <c r="AK30" s="218">
        <f>ROUND(AW94, 2)</f>
        <v>0</v>
      </c>
      <c r="AL30" s="219"/>
      <c r="AM30" s="219"/>
      <c r="AN30" s="219"/>
      <c r="AO30" s="219"/>
      <c r="AP30" s="38"/>
      <c r="AQ30" s="38"/>
      <c r="AR30" s="39"/>
      <c r="AS30" s="38"/>
      <c r="AT30" s="38"/>
      <c r="AU30" s="38"/>
      <c r="AV30" s="38"/>
      <c r="AW30" s="38"/>
      <c r="AX30" s="38"/>
      <c r="AY30" s="38"/>
      <c r="AZ30" s="38"/>
      <c r="BE30" s="230"/>
    </row>
    <row r="31" spans="1:71" s="3" customFormat="1" ht="14.45" hidden="1" customHeight="1">
      <c r="B31" s="36"/>
      <c r="F31" s="26" t="s">
        <v>40</v>
      </c>
      <c r="L31" s="227">
        <v>0.2</v>
      </c>
      <c r="M31" s="226"/>
      <c r="N31" s="226"/>
      <c r="O31" s="226"/>
      <c r="P31" s="226"/>
      <c r="W31" s="225">
        <f>ROUND(BB94, 2)</f>
        <v>0</v>
      </c>
      <c r="X31" s="226"/>
      <c r="Y31" s="226"/>
      <c r="Z31" s="226"/>
      <c r="AA31" s="226"/>
      <c r="AB31" s="226"/>
      <c r="AC31" s="226"/>
      <c r="AD31" s="226"/>
      <c r="AE31" s="226"/>
      <c r="AK31" s="225">
        <v>0</v>
      </c>
      <c r="AL31" s="226"/>
      <c r="AM31" s="226"/>
      <c r="AN31" s="226"/>
      <c r="AO31" s="226"/>
      <c r="AR31" s="36"/>
      <c r="BE31" s="230"/>
    </row>
    <row r="32" spans="1:71" s="3" customFormat="1" ht="14.45" hidden="1" customHeight="1">
      <c r="B32" s="36"/>
      <c r="F32" s="26" t="s">
        <v>41</v>
      </c>
      <c r="L32" s="227">
        <v>0.2</v>
      </c>
      <c r="M32" s="226"/>
      <c r="N32" s="226"/>
      <c r="O32" s="226"/>
      <c r="P32" s="226"/>
      <c r="W32" s="225">
        <f>ROUND(BC94, 2)</f>
        <v>0</v>
      </c>
      <c r="X32" s="226"/>
      <c r="Y32" s="226"/>
      <c r="Z32" s="226"/>
      <c r="AA32" s="226"/>
      <c r="AB32" s="226"/>
      <c r="AC32" s="226"/>
      <c r="AD32" s="226"/>
      <c r="AE32" s="226"/>
      <c r="AK32" s="225">
        <v>0</v>
      </c>
      <c r="AL32" s="226"/>
      <c r="AM32" s="226"/>
      <c r="AN32" s="226"/>
      <c r="AO32" s="226"/>
      <c r="AR32" s="36"/>
      <c r="BE32" s="230"/>
    </row>
    <row r="33" spans="1:57" s="3" customFormat="1" ht="14.45" hidden="1" customHeight="1">
      <c r="B33" s="36"/>
      <c r="F33" s="37" t="s">
        <v>42</v>
      </c>
      <c r="L33" s="220">
        <v>0</v>
      </c>
      <c r="M33" s="219"/>
      <c r="N33" s="219"/>
      <c r="O33" s="219"/>
      <c r="P33" s="219"/>
      <c r="Q33" s="38"/>
      <c r="R33" s="38"/>
      <c r="S33" s="38"/>
      <c r="T33" s="38"/>
      <c r="U33" s="38"/>
      <c r="V33" s="38"/>
      <c r="W33" s="218">
        <f>ROUND(BD94, 2)</f>
        <v>0</v>
      </c>
      <c r="X33" s="219"/>
      <c r="Y33" s="219"/>
      <c r="Z33" s="219"/>
      <c r="AA33" s="219"/>
      <c r="AB33" s="219"/>
      <c r="AC33" s="219"/>
      <c r="AD33" s="219"/>
      <c r="AE33" s="219"/>
      <c r="AF33" s="38"/>
      <c r="AG33" s="38"/>
      <c r="AH33" s="38"/>
      <c r="AI33" s="38"/>
      <c r="AJ33" s="38"/>
      <c r="AK33" s="218">
        <v>0</v>
      </c>
      <c r="AL33" s="219"/>
      <c r="AM33" s="219"/>
      <c r="AN33" s="219"/>
      <c r="AO33" s="219"/>
      <c r="AP33" s="38"/>
      <c r="AQ33" s="38"/>
      <c r="AR33" s="39"/>
      <c r="AS33" s="38"/>
      <c r="AT33" s="38"/>
      <c r="AU33" s="38"/>
      <c r="AV33" s="38"/>
      <c r="AW33" s="38"/>
      <c r="AX33" s="38"/>
      <c r="AY33" s="38"/>
      <c r="AZ33" s="38"/>
      <c r="BE33" s="230"/>
    </row>
    <row r="34" spans="1:57" s="2" customFormat="1" ht="6.95" customHeight="1">
      <c r="A34" s="31"/>
      <c r="B34" s="32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2"/>
      <c r="BE34" s="229"/>
    </row>
    <row r="35" spans="1:57" s="2" customFormat="1" ht="25.9" customHeight="1">
      <c r="A35" s="31"/>
      <c r="B35" s="32"/>
      <c r="C35" s="40"/>
      <c r="D35" s="41" t="s">
        <v>43</v>
      </c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3" t="s">
        <v>44</v>
      </c>
      <c r="U35" s="42"/>
      <c r="V35" s="42"/>
      <c r="W35" s="42"/>
      <c r="X35" s="221" t="s">
        <v>45</v>
      </c>
      <c r="Y35" s="222"/>
      <c r="Z35" s="222"/>
      <c r="AA35" s="222"/>
      <c r="AB35" s="222"/>
      <c r="AC35" s="42"/>
      <c r="AD35" s="42"/>
      <c r="AE35" s="42"/>
      <c r="AF35" s="42"/>
      <c r="AG35" s="42"/>
      <c r="AH35" s="42"/>
      <c r="AI35" s="42"/>
      <c r="AJ35" s="42"/>
      <c r="AK35" s="223">
        <f>SUM(AK26:AK33)</f>
        <v>0</v>
      </c>
      <c r="AL35" s="222"/>
      <c r="AM35" s="222"/>
      <c r="AN35" s="222"/>
      <c r="AO35" s="224"/>
      <c r="AP35" s="40"/>
      <c r="AQ35" s="40"/>
      <c r="AR35" s="32"/>
      <c r="BE35" s="31"/>
    </row>
    <row r="36" spans="1:57" s="2" customFormat="1" ht="6.95" customHeight="1">
      <c r="A36" s="31"/>
      <c r="B36" s="32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2"/>
      <c r="BE36" s="31"/>
    </row>
    <row r="37" spans="1:57" s="2" customFormat="1" ht="14.45" customHeight="1">
      <c r="A37" s="31"/>
      <c r="B37" s="32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2"/>
      <c r="BE37" s="31"/>
    </row>
    <row r="38" spans="1:57" s="1" customFormat="1" ht="14.45" customHeight="1">
      <c r="B38" s="19"/>
      <c r="AR38" s="19"/>
    </row>
    <row r="39" spans="1:57" s="1" customFormat="1" ht="14.45" customHeight="1">
      <c r="B39" s="19"/>
      <c r="AR39" s="19"/>
    </row>
    <row r="40" spans="1:57" s="1" customFormat="1" ht="14.45" customHeight="1">
      <c r="B40" s="19"/>
      <c r="AR40" s="19"/>
    </row>
    <row r="41" spans="1:57" s="1" customFormat="1" ht="14.45" customHeight="1">
      <c r="B41" s="19"/>
      <c r="AR41" s="19"/>
    </row>
    <row r="42" spans="1:57" s="1" customFormat="1" ht="14.45" customHeight="1">
      <c r="B42" s="19"/>
      <c r="AR42" s="19"/>
    </row>
    <row r="43" spans="1:57" s="1" customFormat="1" ht="14.45" customHeight="1">
      <c r="B43" s="19"/>
      <c r="AR43" s="19"/>
    </row>
    <row r="44" spans="1:57" s="1" customFormat="1" ht="14.45" customHeight="1">
      <c r="B44" s="19"/>
      <c r="AR44" s="19"/>
    </row>
    <row r="45" spans="1:57" s="1" customFormat="1" ht="14.45" customHeight="1">
      <c r="B45" s="19"/>
      <c r="AR45" s="19"/>
    </row>
    <row r="46" spans="1:57" s="1" customFormat="1" ht="14.45" customHeight="1">
      <c r="B46" s="19"/>
      <c r="AR46" s="19"/>
    </row>
    <row r="47" spans="1:57" s="1" customFormat="1" ht="14.45" customHeight="1">
      <c r="B47" s="19"/>
      <c r="AR47" s="19"/>
    </row>
    <row r="48" spans="1:57" s="1" customFormat="1" ht="14.45" customHeight="1">
      <c r="B48" s="19"/>
      <c r="AR48" s="19"/>
    </row>
    <row r="49" spans="1:57" s="2" customFormat="1" ht="14.45" customHeight="1">
      <c r="B49" s="44"/>
      <c r="D49" s="45" t="s">
        <v>46</v>
      </c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6"/>
      <c r="AB49" s="46"/>
      <c r="AC49" s="46"/>
      <c r="AD49" s="46"/>
      <c r="AE49" s="46"/>
      <c r="AF49" s="46"/>
      <c r="AG49" s="46"/>
      <c r="AH49" s="45" t="s">
        <v>47</v>
      </c>
      <c r="AI49" s="46"/>
      <c r="AJ49" s="46"/>
      <c r="AK49" s="46"/>
      <c r="AL49" s="46"/>
      <c r="AM49" s="46"/>
      <c r="AN49" s="46"/>
      <c r="AO49" s="46"/>
      <c r="AR49" s="44"/>
    </row>
    <row r="50" spans="1:57">
      <c r="B50" s="19"/>
      <c r="AR50" s="19"/>
    </row>
    <row r="51" spans="1:57">
      <c r="B51" s="19"/>
      <c r="AR51" s="19"/>
    </row>
    <row r="52" spans="1:57">
      <c r="B52" s="19"/>
      <c r="AR52" s="19"/>
    </row>
    <row r="53" spans="1:57">
      <c r="B53" s="19"/>
      <c r="AR53" s="19"/>
    </row>
    <row r="54" spans="1:57">
      <c r="B54" s="19"/>
      <c r="AR54" s="19"/>
    </row>
    <row r="55" spans="1:57">
      <c r="B55" s="19"/>
      <c r="AR55" s="19"/>
    </row>
    <row r="56" spans="1:57">
      <c r="B56" s="19"/>
      <c r="AR56" s="19"/>
    </row>
    <row r="57" spans="1:57">
      <c r="B57" s="19"/>
      <c r="AR57" s="19"/>
    </row>
    <row r="58" spans="1:57">
      <c r="B58" s="19"/>
      <c r="AR58" s="19"/>
    </row>
    <row r="59" spans="1:57">
      <c r="B59" s="19"/>
      <c r="AR59" s="19"/>
    </row>
    <row r="60" spans="1:57" s="2" customFormat="1" ht="12.75">
      <c r="A60" s="31"/>
      <c r="B60" s="32"/>
      <c r="C60" s="31"/>
      <c r="D60" s="47" t="s">
        <v>48</v>
      </c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47" t="s">
        <v>49</v>
      </c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47" t="s">
        <v>48</v>
      </c>
      <c r="AI60" s="34"/>
      <c r="AJ60" s="34"/>
      <c r="AK60" s="34"/>
      <c r="AL60" s="34"/>
      <c r="AM60" s="47" t="s">
        <v>49</v>
      </c>
      <c r="AN60" s="34"/>
      <c r="AO60" s="34"/>
      <c r="AP60" s="31"/>
      <c r="AQ60" s="31"/>
      <c r="AR60" s="32"/>
      <c r="BE60" s="31"/>
    </row>
    <row r="61" spans="1:57">
      <c r="B61" s="19"/>
      <c r="AR61" s="19"/>
    </row>
    <row r="62" spans="1:57">
      <c r="B62" s="19"/>
      <c r="AR62" s="19"/>
    </row>
    <row r="63" spans="1:57">
      <c r="B63" s="19"/>
      <c r="AR63" s="19"/>
    </row>
    <row r="64" spans="1:57" s="2" customFormat="1" ht="12.75">
      <c r="A64" s="31"/>
      <c r="B64" s="32"/>
      <c r="C64" s="31"/>
      <c r="D64" s="45" t="s">
        <v>50</v>
      </c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5" t="s">
        <v>51</v>
      </c>
      <c r="AI64" s="48"/>
      <c r="AJ64" s="48"/>
      <c r="AK64" s="48"/>
      <c r="AL64" s="48"/>
      <c r="AM64" s="48"/>
      <c r="AN64" s="48"/>
      <c r="AO64" s="48"/>
      <c r="AP64" s="31"/>
      <c r="AQ64" s="31"/>
      <c r="AR64" s="32"/>
      <c r="BE64" s="31"/>
    </row>
    <row r="65" spans="1:57">
      <c r="B65" s="19"/>
      <c r="AR65" s="19"/>
    </row>
    <row r="66" spans="1:57">
      <c r="B66" s="19"/>
      <c r="AR66" s="19"/>
    </row>
    <row r="67" spans="1:57">
      <c r="B67" s="19"/>
      <c r="AR67" s="19"/>
    </row>
    <row r="68" spans="1:57">
      <c r="B68" s="19"/>
      <c r="AR68" s="19"/>
    </row>
    <row r="69" spans="1:57">
      <c r="B69" s="19"/>
      <c r="AR69" s="19"/>
    </row>
    <row r="70" spans="1:57">
      <c r="B70" s="19"/>
      <c r="AR70" s="19"/>
    </row>
    <row r="71" spans="1:57">
      <c r="B71" s="19"/>
      <c r="AR71" s="19"/>
    </row>
    <row r="72" spans="1:57">
      <c r="B72" s="19"/>
      <c r="AR72" s="19"/>
    </row>
    <row r="73" spans="1:57">
      <c r="B73" s="19"/>
      <c r="AR73" s="19"/>
    </row>
    <row r="74" spans="1:57">
      <c r="B74" s="19"/>
      <c r="AR74" s="19"/>
    </row>
    <row r="75" spans="1:57" s="2" customFormat="1" ht="12.75">
      <c r="A75" s="31"/>
      <c r="B75" s="32"/>
      <c r="C75" s="31"/>
      <c r="D75" s="47" t="s">
        <v>48</v>
      </c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47" t="s">
        <v>49</v>
      </c>
      <c r="W75" s="34"/>
      <c r="X75" s="34"/>
      <c r="Y75" s="34"/>
      <c r="Z75" s="34"/>
      <c r="AA75" s="34"/>
      <c r="AB75" s="34"/>
      <c r="AC75" s="34"/>
      <c r="AD75" s="34"/>
      <c r="AE75" s="34"/>
      <c r="AF75" s="34"/>
      <c r="AG75" s="34"/>
      <c r="AH75" s="47" t="s">
        <v>48</v>
      </c>
      <c r="AI75" s="34"/>
      <c r="AJ75" s="34"/>
      <c r="AK75" s="34"/>
      <c r="AL75" s="34"/>
      <c r="AM75" s="47" t="s">
        <v>49</v>
      </c>
      <c r="AN75" s="34"/>
      <c r="AO75" s="34"/>
      <c r="AP75" s="31"/>
      <c r="AQ75" s="31"/>
      <c r="AR75" s="32"/>
      <c r="BE75" s="31"/>
    </row>
    <row r="76" spans="1:57" s="2" customFormat="1">
      <c r="A76" s="31"/>
      <c r="B76" s="32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1"/>
      <c r="AR76" s="32"/>
      <c r="BE76" s="31"/>
    </row>
    <row r="77" spans="1:57" s="2" customFormat="1" ht="6.95" customHeight="1">
      <c r="A77" s="31"/>
      <c r="B77" s="49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  <c r="AD77" s="50"/>
      <c r="AE77" s="50"/>
      <c r="AF77" s="50"/>
      <c r="AG77" s="50"/>
      <c r="AH77" s="50"/>
      <c r="AI77" s="50"/>
      <c r="AJ77" s="50"/>
      <c r="AK77" s="50"/>
      <c r="AL77" s="50"/>
      <c r="AM77" s="50"/>
      <c r="AN77" s="50"/>
      <c r="AO77" s="50"/>
      <c r="AP77" s="50"/>
      <c r="AQ77" s="50"/>
      <c r="AR77" s="32"/>
      <c r="BE77" s="31"/>
    </row>
    <row r="81" spans="1:91" s="2" customFormat="1" ht="6.95" customHeight="1">
      <c r="A81" s="31"/>
      <c r="B81" s="51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52"/>
      <c r="AH81" s="52"/>
      <c r="AI81" s="52"/>
      <c r="AJ81" s="52"/>
      <c r="AK81" s="52"/>
      <c r="AL81" s="52"/>
      <c r="AM81" s="52"/>
      <c r="AN81" s="52"/>
      <c r="AO81" s="52"/>
      <c r="AP81" s="52"/>
      <c r="AQ81" s="52"/>
      <c r="AR81" s="32"/>
      <c r="BE81" s="31"/>
    </row>
    <row r="82" spans="1:91" s="2" customFormat="1" ht="24.95" customHeight="1">
      <c r="A82" s="31"/>
      <c r="B82" s="32"/>
      <c r="C82" s="20" t="s">
        <v>52</v>
      </c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  <c r="AO82" s="31"/>
      <c r="AP82" s="31"/>
      <c r="AQ82" s="31"/>
      <c r="AR82" s="32"/>
      <c r="BE82" s="31"/>
    </row>
    <row r="83" spans="1:91" s="2" customFormat="1" ht="6.95" customHeight="1">
      <c r="A83" s="31"/>
      <c r="B83" s="32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  <c r="AO83" s="31"/>
      <c r="AP83" s="31"/>
      <c r="AQ83" s="31"/>
      <c r="AR83" s="32"/>
      <c r="BE83" s="31"/>
    </row>
    <row r="84" spans="1:91" s="4" customFormat="1" ht="12" customHeight="1">
      <c r="B84" s="53"/>
      <c r="C84" s="26" t="s">
        <v>12</v>
      </c>
      <c r="L84" s="4" t="str">
        <f>K5</f>
        <v>22</v>
      </c>
      <c r="AR84" s="53"/>
    </row>
    <row r="85" spans="1:91" s="5" customFormat="1" ht="36.950000000000003" customHeight="1">
      <c r="B85" s="54"/>
      <c r="C85" s="55" t="s">
        <v>15</v>
      </c>
      <c r="L85" s="209" t="str">
        <f>K6</f>
        <v>Oprava miestnych ciest a chodníkov v Humennom 2024</v>
      </c>
      <c r="M85" s="210"/>
      <c r="N85" s="210"/>
      <c r="O85" s="210"/>
      <c r="P85" s="210"/>
      <c r="Q85" s="210"/>
      <c r="R85" s="210"/>
      <c r="S85" s="210"/>
      <c r="T85" s="210"/>
      <c r="U85" s="210"/>
      <c r="V85" s="210"/>
      <c r="W85" s="210"/>
      <c r="X85" s="210"/>
      <c r="Y85" s="210"/>
      <c r="Z85" s="210"/>
      <c r="AA85" s="210"/>
      <c r="AB85" s="210"/>
      <c r="AC85" s="210"/>
      <c r="AD85" s="210"/>
      <c r="AE85" s="210"/>
      <c r="AF85" s="210"/>
      <c r="AG85" s="210"/>
      <c r="AH85" s="210"/>
      <c r="AI85" s="210"/>
      <c r="AJ85" s="210"/>
      <c r="AR85" s="54"/>
    </row>
    <row r="86" spans="1:91" s="2" customFormat="1" ht="6.95" customHeight="1">
      <c r="A86" s="31"/>
      <c r="B86" s="32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  <c r="AP86" s="31"/>
      <c r="AQ86" s="31"/>
      <c r="AR86" s="32"/>
      <c r="BE86" s="31"/>
    </row>
    <row r="87" spans="1:91" s="2" customFormat="1" ht="12" customHeight="1">
      <c r="A87" s="31"/>
      <c r="B87" s="32"/>
      <c r="C87" s="26" t="s">
        <v>19</v>
      </c>
      <c r="D87" s="31"/>
      <c r="E87" s="31"/>
      <c r="F87" s="31"/>
      <c r="G87" s="31"/>
      <c r="H87" s="31"/>
      <c r="I87" s="31"/>
      <c r="J87" s="31"/>
      <c r="K87" s="31"/>
      <c r="L87" s="56" t="str">
        <f>IF(K8="","",K8)</f>
        <v>Humenné</v>
      </c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26" t="s">
        <v>21</v>
      </c>
      <c r="AJ87" s="31"/>
      <c r="AK87" s="31"/>
      <c r="AL87" s="31"/>
      <c r="AM87" s="211" t="str">
        <f>IF(AN8= "","",AN8)</f>
        <v>1. 10. 2024</v>
      </c>
      <c r="AN87" s="211"/>
      <c r="AO87" s="31"/>
      <c r="AP87" s="31"/>
      <c r="AQ87" s="31"/>
      <c r="AR87" s="32"/>
      <c r="BE87" s="31"/>
    </row>
    <row r="88" spans="1:91" s="2" customFormat="1" ht="6.95" customHeight="1">
      <c r="A88" s="31"/>
      <c r="B88" s="32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1"/>
      <c r="AO88" s="31"/>
      <c r="AP88" s="31"/>
      <c r="AQ88" s="31"/>
      <c r="AR88" s="32"/>
      <c r="BE88" s="31"/>
    </row>
    <row r="89" spans="1:91" s="2" customFormat="1" ht="15.2" customHeight="1">
      <c r="A89" s="31"/>
      <c r="B89" s="32"/>
      <c r="C89" s="26" t="s">
        <v>23</v>
      </c>
      <c r="D89" s="31"/>
      <c r="E89" s="31"/>
      <c r="F89" s="31"/>
      <c r="G89" s="31"/>
      <c r="H89" s="31"/>
      <c r="I89" s="31"/>
      <c r="J89" s="31"/>
      <c r="K89" s="31"/>
      <c r="L89" s="4" t="str">
        <f>IF(E11= "","",E11)</f>
        <v xml:space="preserve"> </v>
      </c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26" t="s">
        <v>29</v>
      </c>
      <c r="AJ89" s="31"/>
      <c r="AK89" s="31"/>
      <c r="AL89" s="31"/>
      <c r="AM89" s="212" t="str">
        <f>IF(E17="","",E17)</f>
        <v xml:space="preserve"> </v>
      </c>
      <c r="AN89" s="213"/>
      <c r="AO89" s="213"/>
      <c r="AP89" s="213"/>
      <c r="AQ89" s="31"/>
      <c r="AR89" s="32"/>
      <c r="AS89" s="214" t="s">
        <v>53</v>
      </c>
      <c r="AT89" s="215"/>
      <c r="AU89" s="58"/>
      <c r="AV89" s="58"/>
      <c r="AW89" s="58"/>
      <c r="AX89" s="58"/>
      <c r="AY89" s="58"/>
      <c r="AZ89" s="58"/>
      <c r="BA89" s="58"/>
      <c r="BB89" s="58"/>
      <c r="BC89" s="58"/>
      <c r="BD89" s="59"/>
      <c r="BE89" s="31"/>
    </row>
    <row r="90" spans="1:91" s="2" customFormat="1" ht="15.2" customHeight="1">
      <c r="A90" s="31"/>
      <c r="B90" s="32"/>
      <c r="C90" s="26" t="s">
        <v>27</v>
      </c>
      <c r="D90" s="31"/>
      <c r="E90" s="31"/>
      <c r="F90" s="31"/>
      <c r="G90" s="31"/>
      <c r="H90" s="31"/>
      <c r="I90" s="31"/>
      <c r="J90" s="31"/>
      <c r="K90" s="31"/>
      <c r="L90" s="4" t="str">
        <f>IF(E14= "Vyplň údaj","",E14)</f>
        <v/>
      </c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26" t="s">
        <v>31</v>
      </c>
      <c r="AJ90" s="31"/>
      <c r="AK90" s="31"/>
      <c r="AL90" s="31"/>
      <c r="AM90" s="212" t="str">
        <f>IF(E20="","",E20)</f>
        <v xml:space="preserve"> </v>
      </c>
      <c r="AN90" s="213"/>
      <c r="AO90" s="213"/>
      <c r="AP90" s="213"/>
      <c r="AQ90" s="31"/>
      <c r="AR90" s="32"/>
      <c r="AS90" s="216"/>
      <c r="AT90" s="217"/>
      <c r="AU90" s="60"/>
      <c r="AV90" s="60"/>
      <c r="AW90" s="60"/>
      <c r="AX90" s="60"/>
      <c r="AY90" s="60"/>
      <c r="AZ90" s="60"/>
      <c r="BA90" s="60"/>
      <c r="BB90" s="60"/>
      <c r="BC90" s="60"/>
      <c r="BD90" s="61"/>
      <c r="BE90" s="31"/>
    </row>
    <row r="91" spans="1:91" s="2" customFormat="1" ht="10.9" customHeight="1">
      <c r="A91" s="31"/>
      <c r="B91" s="32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1"/>
      <c r="AO91" s="31"/>
      <c r="AP91" s="31"/>
      <c r="AQ91" s="31"/>
      <c r="AR91" s="32"/>
      <c r="AS91" s="216"/>
      <c r="AT91" s="217"/>
      <c r="AU91" s="60"/>
      <c r="AV91" s="60"/>
      <c r="AW91" s="60"/>
      <c r="AX91" s="60"/>
      <c r="AY91" s="60"/>
      <c r="AZ91" s="60"/>
      <c r="BA91" s="60"/>
      <c r="BB91" s="60"/>
      <c r="BC91" s="60"/>
      <c r="BD91" s="61"/>
      <c r="BE91" s="31"/>
    </row>
    <row r="92" spans="1:91" s="2" customFormat="1" ht="29.25" customHeight="1">
      <c r="A92" s="31"/>
      <c r="B92" s="32"/>
      <c r="C92" s="202" t="s">
        <v>54</v>
      </c>
      <c r="D92" s="203"/>
      <c r="E92" s="203"/>
      <c r="F92" s="203"/>
      <c r="G92" s="203"/>
      <c r="H92" s="62"/>
      <c r="I92" s="204" t="s">
        <v>55</v>
      </c>
      <c r="J92" s="203"/>
      <c r="K92" s="203"/>
      <c r="L92" s="203"/>
      <c r="M92" s="203"/>
      <c r="N92" s="203"/>
      <c r="O92" s="203"/>
      <c r="P92" s="203"/>
      <c r="Q92" s="203"/>
      <c r="R92" s="203"/>
      <c r="S92" s="203"/>
      <c r="T92" s="203"/>
      <c r="U92" s="203"/>
      <c r="V92" s="203"/>
      <c r="W92" s="203"/>
      <c r="X92" s="203"/>
      <c r="Y92" s="203"/>
      <c r="Z92" s="203"/>
      <c r="AA92" s="203"/>
      <c r="AB92" s="203"/>
      <c r="AC92" s="203"/>
      <c r="AD92" s="203"/>
      <c r="AE92" s="203"/>
      <c r="AF92" s="203"/>
      <c r="AG92" s="205" t="s">
        <v>56</v>
      </c>
      <c r="AH92" s="203"/>
      <c r="AI92" s="203"/>
      <c r="AJ92" s="203"/>
      <c r="AK92" s="203"/>
      <c r="AL92" s="203"/>
      <c r="AM92" s="203"/>
      <c r="AN92" s="204" t="s">
        <v>57</v>
      </c>
      <c r="AO92" s="203"/>
      <c r="AP92" s="206"/>
      <c r="AQ92" s="63" t="s">
        <v>58</v>
      </c>
      <c r="AR92" s="32"/>
      <c r="AS92" s="64" t="s">
        <v>59</v>
      </c>
      <c r="AT92" s="65" t="s">
        <v>60</v>
      </c>
      <c r="AU92" s="65" t="s">
        <v>61</v>
      </c>
      <c r="AV92" s="65" t="s">
        <v>62</v>
      </c>
      <c r="AW92" s="65" t="s">
        <v>63</v>
      </c>
      <c r="AX92" s="65" t="s">
        <v>64</v>
      </c>
      <c r="AY92" s="65" t="s">
        <v>65</v>
      </c>
      <c r="AZ92" s="65" t="s">
        <v>66</v>
      </c>
      <c r="BA92" s="65" t="s">
        <v>67</v>
      </c>
      <c r="BB92" s="65" t="s">
        <v>68</v>
      </c>
      <c r="BC92" s="65" t="s">
        <v>69</v>
      </c>
      <c r="BD92" s="66" t="s">
        <v>70</v>
      </c>
      <c r="BE92" s="31"/>
    </row>
    <row r="93" spans="1:91" s="2" customFormat="1" ht="10.9" customHeight="1">
      <c r="A93" s="31"/>
      <c r="B93" s="32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1"/>
      <c r="AN93" s="31"/>
      <c r="AO93" s="31"/>
      <c r="AP93" s="31"/>
      <c r="AQ93" s="31"/>
      <c r="AR93" s="32"/>
      <c r="AS93" s="67"/>
      <c r="AT93" s="68"/>
      <c r="AU93" s="68"/>
      <c r="AV93" s="68"/>
      <c r="AW93" s="68"/>
      <c r="AX93" s="68"/>
      <c r="AY93" s="68"/>
      <c r="AZ93" s="68"/>
      <c r="BA93" s="68"/>
      <c r="BB93" s="68"/>
      <c r="BC93" s="68"/>
      <c r="BD93" s="69"/>
      <c r="BE93" s="31"/>
    </row>
    <row r="94" spans="1:91" s="6" customFormat="1" ht="32.450000000000003" customHeight="1">
      <c r="B94" s="70"/>
      <c r="C94" s="71" t="s">
        <v>71</v>
      </c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2"/>
      <c r="X94" s="72"/>
      <c r="Y94" s="72"/>
      <c r="Z94" s="72"/>
      <c r="AA94" s="72"/>
      <c r="AB94" s="72"/>
      <c r="AC94" s="72"/>
      <c r="AD94" s="72"/>
      <c r="AE94" s="72"/>
      <c r="AF94" s="72"/>
      <c r="AG94" s="207">
        <f>ROUND(SUM(AG95:AG97),2)</f>
        <v>0</v>
      </c>
      <c r="AH94" s="207"/>
      <c r="AI94" s="207"/>
      <c r="AJ94" s="207"/>
      <c r="AK94" s="207"/>
      <c r="AL94" s="207"/>
      <c r="AM94" s="207"/>
      <c r="AN94" s="208">
        <f>SUM(AG94,AT94)</f>
        <v>0</v>
      </c>
      <c r="AO94" s="208"/>
      <c r="AP94" s="208"/>
      <c r="AQ94" s="74" t="s">
        <v>1</v>
      </c>
      <c r="AR94" s="70"/>
      <c r="AS94" s="75">
        <f>ROUND(SUM(AS95:AS97),2)</f>
        <v>0</v>
      </c>
      <c r="AT94" s="76">
        <f>ROUND(SUM(AV94:AW94),2)</f>
        <v>0</v>
      </c>
      <c r="AU94" s="77">
        <f>ROUND(SUM(AU95:AU97),5)</f>
        <v>0</v>
      </c>
      <c r="AV94" s="76">
        <f>ROUND(AZ94*L29,2)</f>
        <v>0</v>
      </c>
      <c r="AW94" s="76">
        <f>ROUND(BA94*L30,2)</f>
        <v>0</v>
      </c>
      <c r="AX94" s="76">
        <f>ROUND(BB94*L29,2)</f>
        <v>0</v>
      </c>
      <c r="AY94" s="76">
        <f>ROUND(BC94*L30,2)</f>
        <v>0</v>
      </c>
      <c r="AZ94" s="76">
        <f>ROUND(SUM(AZ95:AZ97),2)</f>
        <v>0</v>
      </c>
      <c r="BA94" s="76">
        <f>ROUND(SUM(BA95:BA97),2)</f>
        <v>0</v>
      </c>
      <c r="BB94" s="76">
        <f>ROUND(SUM(BB95:BB97),2)</f>
        <v>0</v>
      </c>
      <c r="BC94" s="76">
        <f>ROUND(SUM(BC95:BC97),2)</f>
        <v>0</v>
      </c>
      <c r="BD94" s="78">
        <f>ROUND(SUM(BD95:BD97),2)</f>
        <v>0</v>
      </c>
      <c r="BS94" s="79" t="s">
        <v>72</v>
      </c>
      <c r="BT94" s="79" t="s">
        <v>73</v>
      </c>
      <c r="BU94" s="80" t="s">
        <v>74</v>
      </c>
      <c r="BV94" s="79" t="s">
        <v>75</v>
      </c>
      <c r="BW94" s="79" t="s">
        <v>4</v>
      </c>
      <c r="BX94" s="79" t="s">
        <v>76</v>
      </c>
      <c r="CL94" s="79" t="s">
        <v>1</v>
      </c>
    </row>
    <row r="95" spans="1:91" s="7" customFormat="1" ht="24.75" customHeight="1">
      <c r="A95" s="81" t="s">
        <v>77</v>
      </c>
      <c r="B95" s="82"/>
      <c r="C95" s="83"/>
      <c r="D95" s="201" t="s">
        <v>78</v>
      </c>
      <c r="E95" s="201"/>
      <c r="F95" s="201"/>
      <c r="G95" s="201"/>
      <c r="H95" s="201"/>
      <c r="I95" s="84"/>
      <c r="J95" s="201" t="s">
        <v>387</v>
      </c>
      <c r="K95" s="201"/>
      <c r="L95" s="201"/>
      <c r="M95" s="201"/>
      <c r="N95" s="201"/>
      <c r="O95" s="201"/>
      <c r="P95" s="201"/>
      <c r="Q95" s="201"/>
      <c r="R95" s="201"/>
      <c r="S95" s="201"/>
      <c r="T95" s="201"/>
      <c r="U95" s="201"/>
      <c r="V95" s="201"/>
      <c r="W95" s="201"/>
      <c r="X95" s="201"/>
      <c r="Y95" s="201"/>
      <c r="Z95" s="201"/>
      <c r="AA95" s="201"/>
      <c r="AB95" s="201"/>
      <c r="AC95" s="201"/>
      <c r="AD95" s="201"/>
      <c r="AE95" s="201"/>
      <c r="AF95" s="201"/>
      <c r="AG95" s="199">
        <f>'21.1 - SO 01 - Oprava ces...'!J30</f>
        <v>0</v>
      </c>
      <c r="AH95" s="200"/>
      <c r="AI95" s="200"/>
      <c r="AJ95" s="200"/>
      <c r="AK95" s="200"/>
      <c r="AL95" s="200"/>
      <c r="AM95" s="200"/>
      <c r="AN95" s="199">
        <f>SUM(AG95,AT95)</f>
        <v>0</v>
      </c>
      <c r="AO95" s="200"/>
      <c r="AP95" s="200"/>
      <c r="AQ95" s="85" t="s">
        <v>79</v>
      </c>
      <c r="AR95" s="82"/>
      <c r="AS95" s="86">
        <v>0</v>
      </c>
      <c r="AT95" s="87">
        <f>ROUND(SUM(AV95:AW95),2)</f>
        <v>0</v>
      </c>
      <c r="AU95" s="88">
        <f>'21.1 - SO 01 - Oprava ces...'!P122</f>
        <v>0</v>
      </c>
      <c r="AV95" s="87">
        <f>'21.1 - SO 01 - Oprava ces...'!J33</f>
        <v>0</v>
      </c>
      <c r="AW95" s="87">
        <f>'21.1 - SO 01 - Oprava ces...'!J34</f>
        <v>0</v>
      </c>
      <c r="AX95" s="87">
        <f>'21.1 - SO 01 - Oprava ces...'!J35</f>
        <v>0</v>
      </c>
      <c r="AY95" s="87">
        <f>'21.1 - SO 01 - Oprava ces...'!J36</f>
        <v>0</v>
      </c>
      <c r="AZ95" s="87">
        <f>'21.1 - SO 01 - Oprava ces...'!F33</f>
        <v>0</v>
      </c>
      <c r="BA95" s="87">
        <f>'21.1 - SO 01 - Oprava ces...'!F34</f>
        <v>0</v>
      </c>
      <c r="BB95" s="87">
        <f>'21.1 - SO 01 - Oprava ces...'!F35</f>
        <v>0</v>
      </c>
      <c r="BC95" s="87">
        <f>'21.1 - SO 01 - Oprava ces...'!F36</f>
        <v>0</v>
      </c>
      <c r="BD95" s="89">
        <f>'21.1 - SO 01 - Oprava ces...'!F37</f>
        <v>0</v>
      </c>
      <c r="BT95" s="90" t="s">
        <v>80</v>
      </c>
      <c r="BV95" s="90" t="s">
        <v>75</v>
      </c>
      <c r="BW95" s="90" t="s">
        <v>81</v>
      </c>
      <c r="BX95" s="90" t="s">
        <v>4</v>
      </c>
      <c r="CL95" s="90" t="s">
        <v>1</v>
      </c>
      <c r="CM95" s="90" t="s">
        <v>73</v>
      </c>
    </row>
    <row r="96" spans="1:91" s="7" customFormat="1" ht="24.75" customHeight="1">
      <c r="A96" s="81" t="s">
        <v>77</v>
      </c>
      <c r="B96" s="82"/>
      <c r="C96" s="83"/>
      <c r="D96" s="201" t="s">
        <v>82</v>
      </c>
      <c r="E96" s="201"/>
      <c r="F96" s="201"/>
      <c r="G96" s="201"/>
      <c r="H96" s="201"/>
      <c r="I96" s="84"/>
      <c r="J96" s="201" t="s">
        <v>83</v>
      </c>
      <c r="K96" s="201"/>
      <c r="L96" s="201"/>
      <c r="M96" s="201"/>
      <c r="N96" s="201"/>
      <c r="O96" s="201"/>
      <c r="P96" s="201"/>
      <c r="Q96" s="201"/>
      <c r="R96" s="201"/>
      <c r="S96" s="201"/>
      <c r="T96" s="201"/>
      <c r="U96" s="201"/>
      <c r="V96" s="201"/>
      <c r="W96" s="201"/>
      <c r="X96" s="201"/>
      <c r="Y96" s="201"/>
      <c r="Z96" s="201"/>
      <c r="AA96" s="201"/>
      <c r="AB96" s="201"/>
      <c r="AC96" s="201"/>
      <c r="AD96" s="201"/>
      <c r="AE96" s="201"/>
      <c r="AF96" s="201"/>
      <c r="AG96" s="199">
        <f>'22.2 - SO 02 - Oprava prí...'!J30</f>
        <v>0</v>
      </c>
      <c r="AH96" s="200"/>
      <c r="AI96" s="200"/>
      <c r="AJ96" s="200"/>
      <c r="AK96" s="200"/>
      <c r="AL96" s="200"/>
      <c r="AM96" s="200"/>
      <c r="AN96" s="199">
        <f>SUM(AG96,AT96)</f>
        <v>0</v>
      </c>
      <c r="AO96" s="200"/>
      <c r="AP96" s="200"/>
      <c r="AQ96" s="85" t="s">
        <v>79</v>
      </c>
      <c r="AR96" s="82"/>
      <c r="AS96" s="86">
        <v>0</v>
      </c>
      <c r="AT96" s="87">
        <f>ROUND(SUM(AV96:AW96),2)</f>
        <v>0</v>
      </c>
      <c r="AU96" s="88">
        <f>'22.2 - SO 02 - Oprava prí...'!P122</f>
        <v>0</v>
      </c>
      <c r="AV96" s="87">
        <f>'22.2 - SO 02 - Oprava prí...'!J33</f>
        <v>0</v>
      </c>
      <c r="AW96" s="87">
        <f>'22.2 - SO 02 - Oprava prí...'!J34</f>
        <v>0</v>
      </c>
      <c r="AX96" s="87">
        <f>'22.2 - SO 02 - Oprava prí...'!J35</f>
        <v>0</v>
      </c>
      <c r="AY96" s="87">
        <f>'22.2 - SO 02 - Oprava prí...'!J36</f>
        <v>0</v>
      </c>
      <c r="AZ96" s="87">
        <f>'22.2 - SO 02 - Oprava prí...'!F33</f>
        <v>0</v>
      </c>
      <c r="BA96" s="87">
        <f>'22.2 - SO 02 - Oprava prí...'!F34</f>
        <v>0</v>
      </c>
      <c r="BB96" s="87">
        <f>'22.2 - SO 02 - Oprava prí...'!F35</f>
        <v>0</v>
      </c>
      <c r="BC96" s="87">
        <f>'22.2 - SO 02 - Oprava prí...'!F36</f>
        <v>0</v>
      </c>
      <c r="BD96" s="89">
        <f>'22.2 - SO 02 - Oprava prí...'!F37</f>
        <v>0</v>
      </c>
      <c r="BT96" s="90" t="s">
        <v>80</v>
      </c>
      <c r="BV96" s="90" t="s">
        <v>75</v>
      </c>
      <c r="BW96" s="90" t="s">
        <v>84</v>
      </c>
      <c r="BX96" s="90" t="s">
        <v>4</v>
      </c>
      <c r="CL96" s="90" t="s">
        <v>1</v>
      </c>
      <c r="CM96" s="90" t="s">
        <v>73</v>
      </c>
    </row>
    <row r="97" spans="1:91" s="7" customFormat="1" ht="37.5" customHeight="1">
      <c r="A97" s="81" t="s">
        <v>77</v>
      </c>
      <c r="B97" s="82"/>
      <c r="C97" s="83"/>
      <c r="D97" s="201" t="s">
        <v>85</v>
      </c>
      <c r="E97" s="201"/>
      <c r="F97" s="201"/>
      <c r="G97" s="201"/>
      <c r="H97" s="201"/>
      <c r="I97" s="84"/>
      <c r="J97" s="201" t="s">
        <v>86</v>
      </c>
      <c r="K97" s="201"/>
      <c r="L97" s="201"/>
      <c r="M97" s="201"/>
      <c r="N97" s="201"/>
      <c r="O97" s="201"/>
      <c r="P97" s="201"/>
      <c r="Q97" s="201"/>
      <c r="R97" s="201"/>
      <c r="S97" s="201"/>
      <c r="T97" s="201"/>
      <c r="U97" s="201"/>
      <c r="V97" s="201"/>
      <c r="W97" s="201"/>
      <c r="X97" s="201"/>
      <c r="Y97" s="201"/>
      <c r="Z97" s="201"/>
      <c r="AA97" s="201"/>
      <c r="AB97" s="201"/>
      <c r="AC97" s="201"/>
      <c r="AD97" s="201"/>
      <c r="AE97" s="201"/>
      <c r="AF97" s="201"/>
      <c r="AG97" s="199">
        <f>'22.3 - SO 03 - Oprava cho...'!J30</f>
        <v>0</v>
      </c>
      <c r="AH97" s="200"/>
      <c r="AI97" s="200"/>
      <c r="AJ97" s="200"/>
      <c r="AK97" s="200"/>
      <c r="AL97" s="200"/>
      <c r="AM97" s="200"/>
      <c r="AN97" s="199">
        <f>SUM(AG97,AT97)</f>
        <v>0</v>
      </c>
      <c r="AO97" s="200"/>
      <c r="AP97" s="200"/>
      <c r="AQ97" s="85" t="s">
        <v>79</v>
      </c>
      <c r="AR97" s="82"/>
      <c r="AS97" s="91">
        <v>0</v>
      </c>
      <c r="AT97" s="92">
        <f>ROUND(SUM(AV97:AW97),2)</f>
        <v>0</v>
      </c>
      <c r="AU97" s="93">
        <f>'22.3 - SO 03 - Oprava cho...'!P121</f>
        <v>0</v>
      </c>
      <c r="AV97" s="92">
        <f>'22.3 - SO 03 - Oprava cho...'!J33</f>
        <v>0</v>
      </c>
      <c r="AW97" s="92">
        <f>'22.3 - SO 03 - Oprava cho...'!J34</f>
        <v>0</v>
      </c>
      <c r="AX97" s="92">
        <f>'22.3 - SO 03 - Oprava cho...'!J35</f>
        <v>0</v>
      </c>
      <c r="AY97" s="92">
        <f>'22.3 - SO 03 - Oprava cho...'!J36</f>
        <v>0</v>
      </c>
      <c r="AZ97" s="92">
        <f>'22.3 - SO 03 - Oprava cho...'!F33</f>
        <v>0</v>
      </c>
      <c r="BA97" s="92">
        <f>'22.3 - SO 03 - Oprava cho...'!F34</f>
        <v>0</v>
      </c>
      <c r="BB97" s="92">
        <f>'22.3 - SO 03 - Oprava cho...'!F35</f>
        <v>0</v>
      </c>
      <c r="BC97" s="92">
        <f>'22.3 - SO 03 - Oprava cho...'!F36</f>
        <v>0</v>
      </c>
      <c r="BD97" s="94">
        <f>'22.3 - SO 03 - Oprava cho...'!F37</f>
        <v>0</v>
      </c>
      <c r="BT97" s="90" t="s">
        <v>80</v>
      </c>
      <c r="BV97" s="90" t="s">
        <v>75</v>
      </c>
      <c r="BW97" s="90" t="s">
        <v>87</v>
      </c>
      <c r="BX97" s="90" t="s">
        <v>4</v>
      </c>
      <c r="CL97" s="90" t="s">
        <v>1</v>
      </c>
      <c r="CM97" s="90" t="s">
        <v>73</v>
      </c>
    </row>
    <row r="98" spans="1:91" s="2" customFormat="1" ht="30" customHeight="1">
      <c r="A98" s="31"/>
      <c r="B98" s="32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1"/>
      <c r="AN98" s="31"/>
      <c r="AO98" s="31"/>
      <c r="AP98" s="31"/>
      <c r="AQ98" s="31"/>
      <c r="AR98" s="32"/>
      <c r="AS98" s="31"/>
      <c r="AT98" s="31"/>
      <c r="AU98" s="31"/>
      <c r="AV98" s="31"/>
      <c r="AW98" s="31"/>
      <c r="AX98" s="31"/>
      <c r="AY98" s="31"/>
      <c r="AZ98" s="31"/>
      <c r="BA98" s="31"/>
      <c r="BB98" s="31"/>
      <c r="BC98" s="31"/>
      <c r="BD98" s="31"/>
      <c r="BE98" s="31"/>
    </row>
    <row r="99" spans="1:91" s="2" customFormat="1" ht="6.95" customHeight="1">
      <c r="A99" s="31"/>
      <c r="B99" s="49"/>
      <c r="C99" s="50"/>
      <c r="D99" s="50"/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  <c r="AB99" s="50"/>
      <c r="AC99" s="50"/>
      <c r="AD99" s="50"/>
      <c r="AE99" s="50"/>
      <c r="AF99" s="50"/>
      <c r="AG99" s="50"/>
      <c r="AH99" s="50"/>
      <c r="AI99" s="50"/>
      <c r="AJ99" s="50"/>
      <c r="AK99" s="50"/>
      <c r="AL99" s="50"/>
      <c r="AM99" s="50"/>
      <c r="AN99" s="50"/>
      <c r="AO99" s="50"/>
      <c r="AP99" s="50"/>
      <c r="AQ99" s="50"/>
      <c r="AR99" s="32"/>
      <c r="AS99" s="31"/>
      <c r="AT99" s="31"/>
      <c r="AU99" s="31"/>
      <c r="AV99" s="31"/>
      <c r="AW99" s="31"/>
      <c r="AX99" s="31"/>
      <c r="AY99" s="31"/>
      <c r="AZ99" s="31"/>
      <c r="BA99" s="31"/>
      <c r="BB99" s="31"/>
      <c r="BC99" s="31"/>
      <c r="BD99" s="31"/>
      <c r="BE99" s="31"/>
    </row>
  </sheetData>
  <mergeCells count="50">
    <mergeCell ref="W30:AE30"/>
    <mergeCell ref="AK30:AO30"/>
    <mergeCell ref="L30:P30"/>
    <mergeCell ref="W31:AE31"/>
    <mergeCell ref="L31:P31"/>
    <mergeCell ref="W32:AE32"/>
    <mergeCell ref="AK32:AO32"/>
    <mergeCell ref="L32:P32"/>
    <mergeCell ref="BE5:BE34"/>
    <mergeCell ref="K5:AJ5"/>
    <mergeCell ref="K6:AJ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AN97:AP97"/>
    <mergeCell ref="AG97:AM97"/>
    <mergeCell ref="D97:H97"/>
    <mergeCell ref="J97:AF97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AR2:BE2"/>
    <mergeCell ref="AN96:AP96"/>
    <mergeCell ref="AG96:AM96"/>
    <mergeCell ref="D96:H96"/>
    <mergeCell ref="J96:AF96"/>
    <mergeCell ref="L85:AJ85"/>
    <mergeCell ref="AM87:AN87"/>
    <mergeCell ref="AM89:AP89"/>
    <mergeCell ref="AS89:AT91"/>
    <mergeCell ref="AM90:AP90"/>
    <mergeCell ref="W33:AE33"/>
    <mergeCell ref="AK33:AO33"/>
    <mergeCell ref="L33:P33"/>
    <mergeCell ref="X35:AB35"/>
    <mergeCell ref="AK35:AO35"/>
    <mergeCell ref="AK31:AO31"/>
  </mergeCells>
  <hyperlinks>
    <hyperlink ref="A95" location="'21.1 - SO 01 - Oprava ces...'!C2" display="/"/>
    <hyperlink ref="A96" location="'22.2 - SO 02 - Oprava prí...'!C2" display="/"/>
    <hyperlink ref="A97" location="'22.3 - SO 03 - Oprava cho...'!C2" display="/"/>
  </hyperlinks>
  <pageMargins left="0.39374999999999999" right="0.39374999999999999" top="0.39374999999999999" bottom="0.39374999999999999" header="0" footer="0"/>
  <pageSetup paperSize="9" scale="74" fitToHeight="100" orientation="portrait" blackAndWhite="1" r:id="rId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91"/>
  <sheetViews>
    <sheetView showGridLines="0" tabSelected="1" topLeftCell="A59" workbookViewId="0">
      <selection activeCell="F43" sqref="F43"/>
    </sheetView>
  </sheetViews>
  <sheetFormatPr defaultRowHeight="11.2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197" t="s">
        <v>5</v>
      </c>
      <c r="M2" s="198"/>
      <c r="N2" s="198"/>
      <c r="O2" s="198"/>
      <c r="P2" s="198"/>
      <c r="Q2" s="198"/>
      <c r="R2" s="198"/>
      <c r="S2" s="198"/>
      <c r="T2" s="198"/>
      <c r="U2" s="198"/>
      <c r="V2" s="198"/>
      <c r="AT2" s="16" t="s">
        <v>81</v>
      </c>
    </row>
    <row r="3" spans="1:46" s="1" customFormat="1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73</v>
      </c>
    </row>
    <row r="4" spans="1:46" s="1" customFormat="1" ht="24.95" customHeight="1">
      <c r="B4" s="19"/>
      <c r="D4" s="20" t="s">
        <v>88</v>
      </c>
      <c r="L4" s="19"/>
      <c r="M4" s="95" t="s">
        <v>9</v>
      </c>
      <c r="AT4" s="16" t="s">
        <v>3</v>
      </c>
    </row>
    <row r="5" spans="1:46" s="1" customFormat="1" ht="6.95" customHeight="1">
      <c r="B5" s="19"/>
      <c r="L5" s="19"/>
    </row>
    <row r="6" spans="1:46" s="1" customFormat="1" ht="12" customHeight="1">
      <c r="B6" s="19"/>
      <c r="D6" s="26" t="s">
        <v>15</v>
      </c>
      <c r="L6" s="19"/>
    </row>
    <row r="7" spans="1:46" s="1" customFormat="1" ht="16.5" customHeight="1">
      <c r="B7" s="19"/>
      <c r="E7" s="240" t="str">
        <f>'Rekapitulácia stavby'!K6</f>
        <v>Oprava miestnych ciest a chodníkov v Humennom 2024</v>
      </c>
      <c r="F7" s="241"/>
      <c r="G7" s="241"/>
      <c r="H7" s="241"/>
      <c r="L7" s="19"/>
    </row>
    <row r="8" spans="1:46" s="2" customFormat="1" ht="12" customHeight="1">
      <c r="A8" s="31"/>
      <c r="B8" s="32"/>
      <c r="C8" s="31"/>
      <c r="D8" s="26" t="s">
        <v>89</v>
      </c>
      <c r="E8" s="31"/>
      <c r="F8" s="31"/>
      <c r="G8" s="31"/>
      <c r="H8" s="31"/>
      <c r="I8" s="31"/>
      <c r="J8" s="31"/>
      <c r="K8" s="31"/>
      <c r="L8" s="44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</row>
    <row r="9" spans="1:46" s="2" customFormat="1" ht="30" customHeight="1">
      <c r="A9" s="31"/>
      <c r="B9" s="32"/>
      <c r="C9" s="31"/>
      <c r="D9" s="31"/>
      <c r="E9" s="209" t="s">
        <v>386</v>
      </c>
      <c r="F9" s="239"/>
      <c r="G9" s="239"/>
      <c r="H9" s="239"/>
      <c r="I9" s="31"/>
      <c r="J9" s="31"/>
      <c r="K9" s="31"/>
      <c r="L9" s="44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</row>
    <row r="10" spans="1:46" s="2" customFormat="1">
      <c r="A10" s="31"/>
      <c r="B10" s="32"/>
      <c r="C10" s="31"/>
      <c r="D10" s="31"/>
      <c r="E10" s="31"/>
      <c r="F10" s="31"/>
      <c r="G10" s="31"/>
      <c r="H10" s="31"/>
      <c r="I10" s="31"/>
      <c r="J10" s="31"/>
      <c r="K10" s="31"/>
      <c r="L10" s="44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</row>
    <row r="11" spans="1:46" s="2" customFormat="1" ht="12" customHeight="1">
      <c r="A11" s="31"/>
      <c r="B11" s="32"/>
      <c r="C11" s="31"/>
      <c r="D11" s="26" t="s">
        <v>17</v>
      </c>
      <c r="E11" s="31"/>
      <c r="F11" s="24" t="s">
        <v>1</v>
      </c>
      <c r="G11" s="31"/>
      <c r="H11" s="31"/>
      <c r="I11" s="26" t="s">
        <v>18</v>
      </c>
      <c r="J11" s="24" t="s">
        <v>1</v>
      </c>
      <c r="K11" s="31"/>
      <c r="L11" s="44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</row>
    <row r="12" spans="1:46" s="2" customFormat="1" ht="12" customHeight="1">
      <c r="A12" s="31"/>
      <c r="B12" s="32"/>
      <c r="C12" s="31"/>
      <c r="D12" s="26" t="s">
        <v>19</v>
      </c>
      <c r="E12" s="31"/>
      <c r="F12" s="24" t="s">
        <v>20</v>
      </c>
      <c r="G12" s="31"/>
      <c r="H12" s="31"/>
      <c r="I12" s="26" t="s">
        <v>21</v>
      </c>
      <c r="J12" s="57" t="str">
        <f>'Rekapitulácia stavby'!AN8</f>
        <v>1. 10. 2024</v>
      </c>
      <c r="K12" s="31"/>
      <c r="L12" s="44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</row>
    <row r="13" spans="1:46" s="2" customFormat="1" ht="10.9" customHeight="1">
      <c r="A13" s="31"/>
      <c r="B13" s="32"/>
      <c r="C13" s="31"/>
      <c r="D13" s="31"/>
      <c r="E13" s="31"/>
      <c r="F13" s="31"/>
      <c r="G13" s="31"/>
      <c r="H13" s="31"/>
      <c r="I13" s="31"/>
      <c r="J13" s="31"/>
      <c r="K13" s="31"/>
      <c r="L13" s="44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46" s="2" customFormat="1" ht="12" customHeight="1">
      <c r="A14" s="31"/>
      <c r="B14" s="32"/>
      <c r="C14" s="31"/>
      <c r="D14" s="26" t="s">
        <v>23</v>
      </c>
      <c r="E14" s="31"/>
      <c r="F14" s="31"/>
      <c r="G14" s="31"/>
      <c r="H14" s="31"/>
      <c r="I14" s="26" t="s">
        <v>24</v>
      </c>
      <c r="J14" s="24" t="str">
        <f>IF('Rekapitulácia stavby'!AN10="","",'Rekapitulácia stavby'!AN10)</f>
        <v/>
      </c>
      <c r="K14" s="31"/>
      <c r="L14" s="44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46" s="2" customFormat="1" ht="18" customHeight="1">
      <c r="A15" s="31"/>
      <c r="B15" s="32"/>
      <c r="C15" s="31"/>
      <c r="D15" s="31"/>
      <c r="E15" s="24" t="str">
        <f>IF('Rekapitulácia stavby'!E11="","",'Rekapitulácia stavby'!E11)</f>
        <v xml:space="preserve"> </v>
      </c>
      <c r="F15" s="31"/>
      <c r="G15" s="31"/>
      <c r="H15" s="31"/>
      <c r="I15" s="26" t="s">
        <v>26</v>
      </c>
      <c r="J15" s="24" t="str">
        <f>IF('Rekapitulácia stavby'!AN11="","",'Rekapitulácia stavby'!AN11)</f>
        <v/>
      </c>
      <c r="K15" s="31"/>
      <c r="L15" s="44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46" s="2" customFormat="1" ht="6.95" customHeight="1">
      <c r="A16" s="31"/>
      <c r="B16" s="32"/>
      <c r="C16" s="31"/>
      <c r="D16" s="31"/>
      <c r="E16" s="31"/>
      <c r="F16" s="31"/>
      <c r="G16" s="31"/>
      <c r="H16" s="31"/>
      <c r="I16" s="31"/>
      <c r="J16" s="31"/>
      <c r="K16" s="31"/>
      <c r="L16" s="44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2" customFormat="1" ht="12" customHeight="1">
      <c r="A17" s="31"/>
      <c r="B17" s="32"/>
      <c r="C17" s="31"/>
      <c r="D17" s="26" t="s">
        <v>27</v>
      </c>
      <c r="E17" s="31"/>
      <c r="F17" s="31"/>
      <c r="G17" s="31"/>
      <c r="H17" s="31"/>
      <c r="I17" s="26" t="s">
        <v>24</v>
      </c>
      <c r="J17" s="27" t="str">
        <f>'Rekapitulácia stavby'!AN13</f>
        <v>Vyplň údaj</v>
      </c>
      <c r="K17" s="31"/>
      <c r="L17" s="44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2" customFormat="1" ht="18" customHeight="1">
      <c r="A18" s="31"/>
      <c r="B18" s="32"/>
      <c r="C18" s="31"/>
      <c r="D18" s="31"/>
      <c r="E18" s="242" t="str">
        <f>'Rekapitulácia stavby'!E14</f>
        <v>Vyplň údaj</v>
      </c>
      <c r="F18" s="231"/>
      <c r="G18" s="231"/>
      <c r="H18" s="231"/>
      <c r="I18" s="26" t="s">
        <v>26</v>
      </c>
      <c r="J18" s="27" t="str">
        <f>'Rekapitulácia stavby'!AN14</f>
        <v>Vyplň údaj</v>
      </c>
      <c r="K18" s="31"/>
      <c r="L18" s="44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2" customFormat="1" ht="6.95" customHeight="1">
      <c r="A19" s="31"/>
      <c r="B19" s="32"/>
      <c r="C19" s="31"/>
      <c r="D19" s="31"/>
      <c r="E19" s="31"/>
      <c r="F19" s="31"/>
      <c r="G19" s="31"/>
      <c r="H19" s="31"/>
      <c r="I19" s="31"/>
      <c r="J19" s="31"/>
      <c r="K19" s="31"/>
      <c r="L19" s="44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2" customFormat="1" ht="12" customHeight="1">
      <c r="A20" s="31"/>
      <c r="B20" s="32"/>
      <c r="C20" s="31"/>
      <c r="D20" s="26" t="s">
        <v>29</v>
      </c>
      <c r="E20" s="31"/>
      <c r="F20" s="31"/>
      <c r="G20" s="31"/>
      <c r="H20" s="31"/>
      <c r="I20" s="26" t="s">
        <v>24</v>
      </c>
      <c r="J20" s="24" t="str">
        <f>IF('Rekapitulácia stavby'!AN16="","",'Rekapitulácia stavby'!AN16)</f>
        <v/>
      </c>
      <c r="K20" s="31"/>
      <c r="L20" s="44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1" spans="1:31" s="2" customFormat="1" ht="18" customHeight="1">
      <c r="A21" s="31"/>
      <c r="B21" s="32"/>
      <c r="C21" s="31"/>
      <c r="D21" s="31"/>
      <c r="E21" s="24" t="str">
        <f>IF('Rekapitulácia stavby'!E17="","",'Rekapitulácia stavby'!E17)</f>
        <v xml:space="preserve"> </v>
      </c>
      <c r="F21" s="31"/>
      <c r="G21" s="31"/>
      <c r="H21" s="31"/>
      <c r="I21" s="26" t="s">
        <v>26</v>
      </c>
      <c r="J21" s="24" t="str">
        <f>IF('Rekapitulácia stavby'!AN17="","",'Rekapitulácia stavby'!AN17)</f>
        <v/>
      </c>
      <c r="K21" s="31"/>
      <c r="L21" s="44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</row>
    <row r="22" spans="1:31" s="2" customFormat="1" ht="6.95" customHeight="1">
      <c r="A22" s="31"/>
      <c r="B22" s="32"/>
      <c r="C22" s="31"/>
      <c r="D22" s="31"/>
      <c r="E22" s="31"/>
      <c r="F22" s="31"/>
      <c r="G22" s="31"/>
      <c r="H22" s="31"/>
      <c r="I22" s="31"/>
      <c r="J22" s="31"/>
      <c r="K22" s="31"/>
      <c r="L22" s="44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</row>
    <row r="23" spans="1:31" s="2" customFormat="1" ht="12" customHeight="1">
      <c r="A23" s="31"/>
      <c r="B23" s="32"/>
      <c r="C23" s="31"/>
      <c r="D23" s="26" t="s">
        <v>31</v>
      </c>
      <c r="E23" s="31"/>
      <c r="F23" s="31"/>
      <c r="G23" s="31"/>
      <c r="H23" s="31"/>
      <c r="I23" s="26" t="s">
        <v>24</v>
      </c>
      <c r="J23" s="24" t="str">
        <f>IF('Rekapitulácia stavby'!AN19="","",'Rekapitulácia stavby'!AN19)</f>
        <v/>
      </c>
      <c r="K23" s="31"/>
      <c r="L23" s="44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</row>
    <row r="24" spans="1:31" s="2" customFormat="1" ht="18" customHeight="1">
      <c r="A24" s="31"/>
      <c r="B24" s="32"/>
      <c r="C24" s="31"/>
      <c r="D24" s="31"/>
      <c r="E24" s="24" t="str">
        <f>IF('Rekapitulácia stavby'!E20="","",'Rekapitulácia stavby'!E20)</f>
        <v xml:space="preserve"> </v>
      </c>
      <c r="F24" s="31"/>
      <c r="G24" s="31"/>
      <c r="H24" s="31"/>
      <c r="I24" s="26" t="s">
        <v>26</v>
      </c>
      <c r="J24" s="24" t="str">
        <f>IF('Rekapitulácia stavby'!AN20="","",'Rekapitulácia stavby'!AN20)</f>
        <v/>
      </c>
      <c r="K24" s="31"/>
      <c r="L24" s="44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</row>
    <row r="25" spans="1:31" s="2" customFormat="1" ht="6.95" customHeight="1">
      <c r="A25" s="31"/>
      <c r="B25" s="32"/>
      <c r="C25" s="31"/>
      <c r="D25" s="31"/>
      <c r="E25" s="31"/>
      <c r="F25" s="31"/>
      <c r="G25" s="31"/>
      <c r="H25" s="31"/>
      <c r="I25" s="31"/>
      <c r="J25" s="31"/>
      <c r="K25" s="31"/>
      <c r="L25" s="44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</row>
    <row r="26" spans="1:31" s="2" customFormat="1" ht="12" customHeight="1">
      <c r="A26" s="31"/>
      <c r="B26" s="32"/>
      <c r="C26" s="31"/>
      <c r="D26" s="26" t="s">
        <v>32</v>
      </c>
      <c r="E26" s="31"/>
      <c r="F26" s="31"/>
      <c r="G26" s="31"/>
      <c r="H26" s="31"/>
      <c r="I26" s="31"/>
      <c r="J26" s="31"/>
      <c r="K26" s="31"/>
      <c r="L26" s="44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</row>
    <row r="27" spans="1:31" s="8" customFormat="1" ht="16.5" customHeight="1">
      <c r="A27" s="96"/>
      <c r="B27" s="97"/>
      <c r="C27" s="96"/>
      <c r="D27" s="96"/>
      <c r="E27" s="235" t="s">
        <v>1</v>
      </c>
      <c r="F27" s="235"/>
      <c r="G27" s="235"/>
      <c r="H27" s="235"/>
      <c r="I27" s="96"/>
      <c r="J27" s="96"/>
      <c r="K27" s="96"/>
      <c r="L27" s="98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  <c r="AE27" s="96"/>
    </row>
    <row r="28" spans="1:31" s="2" customFormat="1" ht="6.95" customHeight="1">
      <c r="A28" s="31"/>
      <c r="B28" s="32"/>
      <c r="C28" s="31"/>
      <c r="D28" s="31"/>
      <c r="E28" s="31"/>
      <c r="F28" s="31"/>
      <c r="G28" s="31"/>
      <c r="H28" s="31"/>
      <c r="I28" s="31"/>
      <c r="J28" s="31"/>
      <c r="K28" s="31"/>
      <c r="L28" s="44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</row>
    <row r="29" spans="1:31" s="2" customFormat="1" ht="6.95" customHeight="1">
      <c r="A29" s="31"/>
      <c r="B29" s="32"/>
      <c r="C29" s="31"/>
      <c r="D29" s="68"/>
      <c r="E29" s="68"/>
      <c r="F29" s="68"/>
      <c r="G29" s="68"/>
      <c r="H29" s="68"/>
      <c r="I29" s="68"/>
      <c r="J29" s="68"/>
      <c r="K29" s="68"/>
      <c r="L29" s="44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</row>
    <row r="30" spans="1:31" s="2" customFormat="1" ht="25.35" customHeight="1">
      <c r="A30" s="31"/>
      <c r="B30" s="32"/>
      <c r="C30" s="31"/>
      <c r="D30" s="99" t="s">
        <v>33</v>
      </c>
      <c r="E30" s="31"/>
      <c r="F30" s="31"/>
      <c r="G30" s="31"/>
      <c r="H30" s="31"/>
      <c r="I30" s="31"/>
      <c r="J30" s="73">
        <f>ROUND(J122, 2)</f>
        <v>0</v>
      </c>
      <c r="K30" s="31"/>
      <c r="L30" s="44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</row>
    <row r="31" spans="1:31" s="2" customFormat="1" ht="6.95" customHeight="1">
      <c r="A31" s="31"/>
      <c r="B31" s="32"/>
      <c r="C31" s="31"/>
      <c r="D31" s="68"/>
      <c r="E31" s="68"/>
      <c r="F31" s="68"/>
      <c r="G31" s="68"/>
      <c r="H31" s="68"/>
      <c r="I31" s="68"/>
      <c r="J31" s="68"/>
      <c r="K31" s="68"/>
      <c r="L31" s="44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</row>
    <row r="32" spans="1:31" s="2" customFormat="1" ht="14.45" customHeight="1">
      <c r="A32" s="31"/>
      <c r="B32" s="32"/>
      <c r="C32" s="31"/>
      <c r="D32" s="31"/>
      <c r="E32" s="31"/>
      <c r="F32" s="35" t="s">
        <v>35</v>
      </c>
      <c r="G32" s="31"/>
      <c r="H32" s="31"/>
      <c r="I32" s="35" t="s">
        <v>34</v>
      </c>
      <c r="J32" s="35" t="s">
        <v>36</v>
      </c>
      <c r="K32" s="31"/>
      <c r="L32" s="44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</row>
    <row r="33" spans="1:31" s="2" customFormat="1" ht="14.45" customHeight="1">
      <c r="A33" s="31"/>
      <c r="B33" s="32"/>
      <c r="C33" s="31"/>
      <c r="D33" s="100" t="s">
        <v>37</v>
      </c>
      <c r="E33" s="37" t="s">
        <v>38</v>
      </c>
      <c r="F33" s="101">
        <f>ROUND((SUM(BE122:BE190)),  2)</f>
        <v>0</v>
      </c>
      <c r="G33" s="102"/>
      <c r="H33" s="102"/>
      <c r="I33" s="103">
        <v>0.2</v>
      </c>
      <c r="J33" s="101">
        <f>ROUND(((SUM(BE122:BE190))*I33),  2)</f>
        <v>0</v>
      </c>
      <c r="K33" s="31"/>
      <c r="L33" s="44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</row>
    <row r="34" spans="1:31" s="2" customFormat="1" ht="14.45" customHeight="1">
      <c r="A34" s="31"/>
      <c r="B34" s="32"/>
      <c r="C34" s="31"/>
      <c r="D34" s="31"/>
      <c r="E34" s="37" t="s">
        <v>39</v>
      </c>
      <c r="F34" s="101">
        <f>ROUND((SUM(BF122:BF190)),  2)</f>
        <v>0</v>
      </c>
      <c r="G34" s="102"/>
      <c r="H34" s="102"/>
      <c r="I34" s="103">
        <v>0.2</v>
      </c>
      <c r="J34" s="101">
        <f>ROUND(((SUM(BF122:BF190))*I34),  2)</f>
        <v>0</v>
      </c>
      <c r="K34" s="31"/>
      <c r="L34" s="44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</row>
    <row r="35" spans="1:31" s="2" customFormat="1" ht="14.45" hidden="1" customHeight="1">
      <c r="A35" s="31"/>
      <c r="B35" s="32"/>
      <c r="C35" s="31"/>
      <c r="D35" s="31"/>
      <c r="E35" s="26" t="s">
        <v>40</v>
      </c>
      <c r="F35" s="104">
        <f>ROUND((SUM(BG122:BG190)),  2)</f>
        <v>0</v>
      </c>
      <c r="G35" s="31"/>
      <c r="H35" s="31"/>
      <c r="I35" s="105">
        <v>0.2</v>
      </c>
      <c r="J35" s="104">
        <f>0</f>
        <v>0</v>
      </c>
      <c r="K35" s="31"/>
      <c r="L35" s="44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</row>
    <row r="36" spans="1:31" s="2" customFormat="1" ht="14.45" hidden="1" customHeight="1">
      <c r="A36" s="31"/>
      <c r="B36" s="32"/>
      <c r="C36" s="31"/>
      <c r="D36" s="31"/>
      <c r="E36" s="26" t="s">
        <v>41</v>
      </c>
      <c r="F36" s="104">
        <f>ROUND((SUM(BH122:BH190)),  2)</f>
        <v>0</v>
      </c>
      <c r="G36" s="31"/>
      <c r="H36" s="31"/>
      <c r="I36" s="105">
        <v>0.2</v>
      </c>
      <c r="J36" s="104">
        <f>0</f>
        <v>0</v>
      </c>
      <c r="K36" s="31"/>
      <c r="L36" s="44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</row>
    <row r="37" spans="1:31" s="2" customFormat="1" ht="14.45" hidden="1" customHeight="1">
      <c r="A37" s="31"/>
      <c r="B37" s="32"/>
      <c r="C37" s="31"/>
      <c r="D37" s="31"/>
      <c r="E37" s="37" t="s">
        <v>42</v>
      </c>
      <c r="F37" s="101">
        <f>ROUND((SUM(BI122:BI190)),  2)</f>
        <v>0</v>
      </c>
      <c r="G37" s="102"/>
      <c r="H37" s="102"/>
      <c r="I37" s="103">
        <v>0</v>
      </c>
      <c r="J37" s="101">
        <f>0</f>
        <v>0</v>
      </c>
      <c r="K37" s="31"/>
      <c r="L37" s="44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</row>
    <row r="38" spans="1:31" s="2" customFormat="1" ht="6.95" customHeight="1">
      <c r="A38" s="31"/>
      <c r="B38" s="32"/>
      <c r="C38" s="31"/>
      <c r="D38" s="31"/>
      <c r="E38" s="31"/>
      <c r="F38" s="31"/>
      <c r="G38" s="31"/>
      <c r="H38" s="31"/>
      <c r="I38" s="31"/>
      <c r="J38" s="31"/>
      <c r="K38" s="31"/>
      <c r="L38" s="44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</row>
    <row r="39" spans="1:31" s="2" customFormat="1" ht="25.35" customHeight="1">
      <c r="A39" s="31"/>
      <c r="B39" s="32"/>
      <c r="C39" s="106"/>
      <c r="D39" s="107" t="s">
        <v>43</v>
      </c>
      <c r="E39" s="62"/>
      <c r="F39" s="62"/>
      <c r="G39" s="108" t="s">
        <v>44</v>
      </c>
      <c r="H39" s="109" t="s">
        <v>45</v>
      </c>
      <c r="I39" s="62"/>
      <c r="J39" s="110">
        <f>SUM(J30:J37)</f>
        <v>0</v>
      </c>
      <c r="K39" s="111"/>
      <c r="L39" s="44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</row>
    <row r="40" spans="1:31" s="2" customFormat="1" ht="14.45" customHeight="1">
      <c r="A40" s="31"/>
      <c r="B40" s="32"/>
      <c r="C40" s="31"/>
      <c r="D40" s="31"/>
      <c r="E40" s="31"/>
      <c r="F40" s="31"/>
      <c r="G40" s="31"/>
      <c r="H40" s="31"/>
      <c r="I40" s="31"/>
      <c r="J40" s="31"/>
      <c r="K40" s="31"/>
      <c r="L40" s="44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</row>
    <row r="41" spans="1:31" s="1" customFormat="1" ht="14.45" customHeight="1">
      <c r="B41" s="19"/>
      <c r="L41" s="19"/>
    </row>
    <row r="42" spans="1:31" s="1" customFormat="1" ht="14.45" customHeight="1">
      <c r="B42" s="19"/>
      <c r="L42" s="19"/>
    </row>
    <row r="43" spans="1:31" s="1" customFormat="1" ht="14.45" customHeight="1">
      <c r="B43" s="19"/>
      <c r="L43" s="19"/>
    </row>
    <row r="44" spans="1:31" s="1" customFormat="1" ht="14.45" customHeight="1">
      <c r="B44" s="19"/>
      <c r="L44" s="19"/>
    </row>
    <row r="45" spans="1:31" s="1" customFormat="1" ht="14.45" customHeight="1">
      <c r="B45" s="19"/>
      <c r="L45" s="19"/>
    </row>
    <row r="46" spans="1:31" s="1" customFormat="1" ht="14.45" customHeight="1">
      <c r="B46" s="19"/>
      <c r="L46" s="19"/>
    </row>
    <row r="47" spans="1:31" s="1" customFormat="1" ht="14.45" customHeight="1">
      <c r="B47" s="19"/>
      <c r="L47" s="19"/>
    </row>
    <row r="48" spans="1:31" s="1" customFormat="1" ht="14.45" customHeight="1">
      <c r="B48" s="19"/>
      <c r="L48" s="19"/>
    </row>
    <row r="49" spans="1:31" s="1" customFormat="1" ht="14.45" customHeight="1">
      <c r="B49" s="19"/>
      <c r="L49" s="19"/>
    </row>
    <row r="50" spans="1:31" s="2" customFormat="1" ht="14.45" customHeight="1">
      <c r="B50" s="44"/>
      <c r="D50" s="45" t="s">
        <v>46</v>
      </c>
      <c r="E50" s="46"/>
      <c r="F50" s="46"/>
      <c r="G50" s="45" t="s">
        <v>47</v>
      </c>
      <c r="H50" s="46"/>
      <c r="I50" s="46"/>
      <c r="J50" s="46"/>
      <c r="K50" s="46"/>
      <c r="L50" s="44"/>
    </row>
    <row r="51" spans="1:31">
      <c r="B51" s="19"/>
      <c r="L51" s="19"/>
    </row>
    <row r="52" spans="1:31">
      <c r="B52" s="19"/>
      <c r="L52" s="19"/>
    </row>
    <row r="53" spans="1:31">
      <c r="B53" s="19"/>
      <c r="L53" s="19"/>
    </row>
    <row r="54" spans="1:31">
      <c r="B54" s="19"/>
      <c r="L54" s="19"/>
    </row>
    <row r="55" spans="1:31">
      <c r="B55" s="19"/>
      <c r="L55" s="19"/>
    </row>
    <row r="56" spans="1:31">
      <c r="B56" s="19"/>
      <c r="L56" s="19"/>
    </row>
    <row r="57" spans="1:31">
      <c r="B57" s="19"/>
      <c r="L57" s="19"/>
    </row>
    <row r="58" spans="1:31">
      <c r="B58" s="19"/>
      <c r="L58" s="19"/>
    </row>
    <row r="59" spans="1:31">
      <c r="B59" s="19"/>
      <c r="L59" s="19"/>
    </row>
    <row r="60" spans="1:31">
      <c r="B60" s="19"/>
      <c r="L60" s="19"/>
    </row>
    <row r="61" spans="1:31" s="2" customFormat="1" ht="12.75">
      <c r="A61" s="31"/>
      <c r="B61" s="32"/>
      <c r="C61" s="31"/>
      <c r="D61" s="47" t="s">
        <v>48</v>
      </c>
      <c r="E61" s="34"/>
      <c r="F61" s="112" t="s">
        <v>49</v>
      </c>
      <c r="G61" s="47" t="s">
        <v>48</v>
      </c>
      <c r="H61" s="34"/>
      <c r="I61" s="34"/>
      <c r="J61" s="113" t="s">
        <v>49</v>
      </c>
      <c r="K61" s="34"/>
      <c r="L61" s="44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</row>
    <row r="62" spans="1:31">
      <c r="B62" s="19"/>
      <c r="L62" s="19"/>
    </row>
    <row r="63" spans="1:31">
      <c r="B63" s="19"/>
      <c r="L63" s="19"/>
    </row>
    <row r="64" spans="1:31">
      <c r="B64" s="19"/>
      <c r="L64" s="19"/>
    </row>
    <row r="65" spans="1:31" s="2" customFormat="1" ht="12.75">
      <c r="A65" s="31"/>
      <c r="B65" s="32"/>
      <c r="C65" s="31"/>
      <c r="D65" s="45" t="s">
        <v>50</v>
      </c>
      <c r="E65" s="48"/>
      <c r="F65" s="48"/>
      <c r="G65" s="45" t="s">
        <v>51</v>
      </c>
      <c r="H65" s="48"/>
      <c r="I65" s="48"/>
      <c r="J65" s="48"/>
      <c r="K65" s="48"/>
      <c r="L65" s="44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</row>
    <row r="66" spans="1:31">
      <c r="B66" s="19"/>
      <c r="L66" s="19"/>
    </row>
    <row r="67" spans="1:31">
      <c r="B67" s="19"/>
      <c r="L67" s="19"/>
    </row>
    <row r="68" spans="1:31">
      <c r="B68" s="19"/>
      <c r="L68" s="19"/>
    </row>
    <row r="69" spans="1:31">
      <c r="B69" s="19"/>
      <c r="L69" s="19"/>
    </row>
    <row r="70" spans="1:31">
      <c r="B70" s="19"/>
      <c r="L70" s="19"/>
    </row>
    <row r="71" spans="1:31">
      <c r="B71" s="19"/>
      <c r="L71" s="19"/>
    </row>
    <row r="72" spans="1:31">
      <c r="B72" s="19"/>
      <c r="L72" s="19"/>
    </row>
    <row r="73" spans="1:31">
      <c r="B73" s="19"/>
      <c r="L73" s="19"/>
    </row>
    <row r="74" spans="1:31">
      <c r="B74" s="19"/>
      <c r="L74" s="19"/>
    </row>
    <row r="75" spans="1:31">
      <c r="B75" s="19"/>
      <c r="L75" s="19"/>
    </row>
    <row r="76" spans="1:31" s="2" customFormat="1" ht="12.75">
      <c r="A76" s="31"/>
      <c r="B76" s="32"/>
      <c r="C76" s="31"/>
      <c r="D76" s="47" t="s">
        <v>48</v>
      </c>
      <c r="E76" s="34"/>
      <c r="F76" s="112" t="s">
        <v>49</v>
      </c>
      <c r="G76" s="47" t="s">
        <v>48</v>
      </c>
      <c r="H76" s="34"/>
      <c r="I76" s="34"/>
      <c r="J76" s="113" t="s">
        <v>49</v>
      </c>
      <c r="K76" s="34"/>
      <c r="L76" s="44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</row>
    <row r="77" spans="1:31" s="2" customFormat="1" ht="14.45" customHeight="1">
      <c r="A77" s="31"/>
      <c r="B77" s="49"/>
      <c r="C77" s="50"/>
      <c r="D77" s="50"/>
      <c r="E77" s="50"/>
      <c r="F77" s="50"/>
      <c r="G77" s="50"/>
      <c r="H77" s="50"/>
      <c r="I77" s="50"/>
      <c r="J77" s="50"/>
      <c r="K77" s="50"/>
      <c r="L77" s="44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</row>
    <row r="81" spans="1:47" s="2" customFormat="1" ht="6.95" hidden="1" customHeight="1">
      <c r="A81" s="31"/>
      <c r="B81" s="51"/>
      <c r="C81" s="52"/>
      <c r="D81" s="52"/>
      <c r="E81" s="52"/>
      <c r="F81" s="52"/>
      <c r="G81" s="52"/>
      <c r="H81" s="52"/>
      <c r="I81" s="52"/>
      <c r="J81" s="52"/>
      <c r="K81" s="52"/>
      <c r="L81" s="44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</row>
    <row r="82" spans="1:47" s="2" customFormat="1" ht="24.95" hidden="1" customHeight="1">
      <c r="A82" s="31"/>
      <c r="B82" s="32"/>
      <c r="C82" s="20" t="s">
        <v>90</v>
      </c>
      <c r="D82" s="31"/>
      <c r="E82" s="31"/>
      <c r="F82" s="31"/>
      <c r="G82" s="31"/>
      <c r="H82" s="31"/>
      <c r="I82" s="31"/>
      <c r="J82" s="31"/>
      <c r="K82" s="31"/>
      <c r="L82" s="44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</row>
    <row r="83" spans="1:47" s="2" customFormat="1" ht="6.95" hidden="1" customHeight="1">
      <c r="A83" s="31"/>
      <c r="B83" s="32"/>
      <c r="C83" s="31"/>
      <c r="D83" s="31"/>
      <c r="E83" s="31"/>
      <c r="F83" s="31"/>
      <c r="G83" s="31"/>
      <c r="H83" s="31"/>
      <c r="I83" s="31"/>
      <c r="J83" s="31"/>
      <c r="K83" s="31"/>
      <c r="L83" s="44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</row>
    <row r="84" spans="1:47" s="2" customFormat="1" ht="12" hidden="1" customHeight="1">
      <c r="A84" s="31"/>
      <c r="B84" s="32"/>
      <c r="C84" s="26" t="s">
        <v>15</v>
      </c>
      <c r="D84" s="31"/>
      <c r="E84" s="31"/>
      <c r="F84" s="31"/>
      <c r="G84" s="31"/>
      <c r="H84" s="31"/>
      <c r="I84" s="31"/>
      <c r="J84" s="31"/>
      <c r="K84" s="31"/>
      <c r="L84" s="44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</row>
    <row r="85" spans="1:47" s="2" customFormat="1" ht="16.5" hidden="1" customHeight="1">
      <c r="A85" s="31"/>
      <c r="B85" s="32"/>
      <c r="C85" s="31"/>
      <c r="D85" s="31"/>
      <c r="E85" s="240" t="str">
        <f>E7</f>
        <v>Oprava miestnych ciest a chodníkov v Humennom 2024</v>
      </c>
      <c r="F85" s="241"/>
      <c r="G85" s="241"/>
      <c r="H85" s="241"/>
      <c r="I85" s="31"/>
      <c r="J85" s="31"/>
      <c r="K85" s="31"/>
      <c r="L85" s="44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</row>
    <row r="86" spans="1:47" s="2" customFormat="1" ht="12" hidden="1" customHeight="1">
      <c r="A86" s="31"/>
      <c r="B86" s="32"/>
      <c r="C86" s="26" t="s">
        <v>89</v>
      </c>
      <c r="D86" s="31"/>
      <c r="E86" s="31"/>
      <c r="F86" s="31"/>
      <c r="G86" s="31"/>
      <c r="H86" s="31"/>
      <c r="I86" s="31"/>
      <c r="J86" s="31"/>
      <c r="K86" s="31"/>
      <c r="L86" s="44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</row>
    <row r="87" spans="1:47" s="2" customFormat="1" ht="30" hidden="1" customHeight="1">
      <c r="A87" s="31"/>
      <c r="B87" s="32"/>
      <c r="C87" s="31"/>
      <c r="D87" s="31"/>
      <c r="E87" s="209" t="str">
        <f>E9</f>
        <v>21.1 - SO 01 - Oprava cesty a chodníka na Lipovej ulici</v>
      </c>
      <c r="F87" s="239"/>
      <c r="G87" s="239"/>
      <c r="H87" s="239"/>
      <c r="I87" s="31"/>
      <c r="J87" s="31"/>
      <c r="K87" s="31"/>
      <c r="L87" s="44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</row>
    <row r="88" spans="1:47" s="2" customFormat="1" ht="6.95" hidden="1" customHeight="1">
      <c r="A88" s="31"/>
      <c r="B88" s="32"/>
      <c r="C88" s="31"/>
      <c r="D88" s="31"/>
      <c r="E88" s="31"/>
      <c r="F88" s="31"/>
      <c r="G88" s="31"/>
      <c r="H88" s="31"/>
      <c r="I88" s="31"/>
      <c r="J88" s="31"/>
      <c r="K88" s="31"/>
      <c r="L88" s="44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</row>
    <row r="89" spans="1:47" s="2" customFormat="1" ht="12" hidden="1" customHeight="1">
      <c r="A89" s="31"/>
      <c r="B89" s="32"/>
      <c r="C89" s="26" t="s">
        <v>19</v>
      </c>
      <c r="D89" s="31"/>
      <c r="E89" s="31"/>
      <c r="F89" s="24" t="str">
        <f>F12</f>
        <v>Humenné</v>
      </c>
      <c r="G89" s="31"/>
      <c r="H89" s="31"/>
      <c r="I89" s="26" t="s">
        <v>21</v>
      </c>
      <c r="J89" s="57" t="str">
        <f>IF(J12="","",J12)</f>
        <v>1. 10. 2024</v>
      </c>
      <c r="K89" s="31"/>
      <c r="L89" s="44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</row>
    <row r="90" spans="1:47" s="2" customFormat="1" ht="6.95" hidden="1" customHeight="1">
      <c r="A90" s="31"/>
      <c r="B90" s="32"/>
      <c r="C90" s="31"/>
      <c r="D90" s="31"/>
      <c r="E90" s="31"/>
      <c r="F90" s="31"/>
      <c r="G90" s="31"/>
      <c r="H90" s="31"/>
      <c r="I90" s="31"/>
      <c r="J90" s="31"/>
      <c r="K90" s="31"/>
      <c r="L90" s="44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</row>
    <row r="91" spans="1:47" s="2" customFormat="1" ht="15.2" hidden="1" customHeight="1">
      <c r="A91" s="31"/>
      <c r="B91" s="32"/>
      <c r="C91" s="26" t="s">
        <v>23</v>
      </c>
      <c r="D91" s="31"/>
      <c r="E91" s="31"/>
      <c r="F91" s="24" t="str">
        <f>E15</f>
        <v xml:space="preserve"> </v>
      </c>
      <c r="G91" s="31"/>
      <c r="H91" s="31"/>
      <c r="I91" s="26" t="s">
        <v>29</v>
      </c>
      <c r="J91" s="29" t="str">
        <f>E21</f>
        <v xml:space="preserve"> </v>
      </c>
      <c r="K91" s="31"/>
      <c r="L91" s="44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</row>
    <row r="92" spans="1:47" s="2" customFormat="1" ht="15.2" hidden="1" customHeight="1">
      <c r="A92" s="31"/>
      <c r="B92" s="32"/>
      <c r="C92" s="26" t="s">
        <v>27</v>
      </c>
      <c r="D92" s="31"/>
      <c r="E92" s="31"/>
      <c r="F92" s="24" t="str">
        <f>IF(E18="","",E18)</f>
        <v>Vyplň údaj</v>
      </c>
      <c r="G92" s="31"/>
      <c r="H92" s="31"/>
      <c r="I92" s="26" t="s">
        <v>31</v>
      </c>
      <c r="J92" s="29" t="str">
        <f>E24</f>
        <v xml:space="preserve"> </v>
      </c>
      <c r="K92" s="31"/>
      <c r="L92" s="44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</row>
    <row r="93" spans="1:47" s="2" customFormat="1" ht="10.35" hidden="1" customHeight="1">
      <c r="A93" s="31"/>
      <c r="B93" s="32"/>
      <c r="C93" s="31"/>
      <c r="D93" s="31"/>
      <c r="E93" s="31"/>
      <c r="F93" s="31"/>
      <c r="G93" s="31"/>
      <c r="H93" s="31"/>
      <c r="I93" s="31"/>
      <c r="J93" s="31"/>
      <c r="K93" s="31"/>
      <c r="L93" s="44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</row>
    <row r="94" spans="1:47" s="2" customFormat="1" ht="29.25" hidden="1" customHeight="1">
      <c r="A94" s="31"/>
      <c r="B94" s="32"/>
      <c r="C94" s="114" t="s">
        <v>91</v>
      </c>
      <c r="D94" s="106"/>
      <c r="E94" s="106"/>
      <c r="F94" s="106"/>
      <c r="G94" s="106"/>
      <c r="H94" s="106"/>
      <c r="I94" s="106"/>
      <c r="J94" s="115" t="s">
        <v>92</v>
      </c>
      <c r="K94" s="106"/>
      <c r="L94" s="44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</row>
    <row r="95" spans="1:47" s="2" customFormat="1" ht="10.35" hidden="1" customHeight="1">
      <c r="A95" s="31"/>
      <c r="B95" s="32"/>
      <c r="C95" s="31"/>
      <c r="D95" s="31"/>
      <c r="E95" s="31"/>
      <c r="F95" s="31"/>
      <c r="G95" s="31"/>
      <c r="H95" s="31"/>
      <c r="I95" s="31"/>
      <c r="J95" s="31"/>
      <c r="K95" s="31"/>
      <c r="L95" s="44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</row>
    <row r="96" spans="1:47" s="2" customFormat="1" ht="22.9" hidden="1" customHeight="1">
      <c r="A96" s="31"/>
      <c r="B96" s="32"/>
      <c r="C96" s="116" t="s">
        <v>93</v>
      </c>
      <c r="D96" s="31"/>
      <c r="E96" s="31"/>
      <c r="F96" s="31"/>
      <c r="G96" s="31"/>
      <c r="H96" s="31"/>
      <c r="I96" s="31"/>
      <c r="J96" s="73">
        <f>J122</f>
        <v>0</v>
      </c>
      <c r="K96" s="31"/>
      <c r="L96" s="44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U96" s="16" t="s">
        <v>94</v>
      </c>
    </row>
    <row r="97" spans="1:31" s="9" customFormat="1" ht="24.95" hidden="1" customHeight="1">
      <c r="B97" s="117"/>
      <c r="D97" s="118" t="s">
        <v>95</v>
      </c>
      <c r="E97" s="119"/>
      <c r="F97" s="119"/>
      <c r="G97" s="119"/>
      <c r="H97" s="119"/>
      <c r="I97" s="119"/>
      <c r="J97" s="120">
        <f>J123</f>
        <v>0</v>
      </c>
      <c r="L97" s="117"/>
    </row>
    <row r="98" spans="1:31" s="10" customFormat="1" ht="19.899999999999999" hidden="1" customHeight="1">
      <c r="B98" s="121"/>
      <c r="D98" s="122" t="s">
        <v>96</v>
      </c>
      <c r="E98" s="123"/>
      <c r="F98" s="123"/>
      <c r="G98" s="123"/>
      <c r="H98" s="123"/>
      <c r="I98" s="123"/>
      <c r="J98" s="124">
        <f>J124</f>
        <v>0</v>
      </c>
      <c r="L98" s="121"/>
    </row>
    <row r="99" spans="1:31" s="10" customFormat="1" ht="19.899999999999999" hidden="1" customHeight="1">
      <c r="B99" s="121"/>
      <c r="D99" s="122" t="s">
        <v>97</v>
      </c>
      <c r="E99" s="123"/>
      <c r="F99" s="123"/>
      <c r="G99" s="123"/>
      <c r="H99" s="123"/>
      <c r="I99" s="123"/>
      <c r="J99" s="124">
        <f>J141</f>
        <v>0</v>
      </c>
      <c r="L99" s="121"/>
    </row>
    <row r="100" spans="1:31" s="10" customFormat="1" ht="19.899999999999999" hidden="1" customHeight="1">
      <c r="B100" s="121"/>
      <c r="D100" s="122" t="s">
        <v>98</v>
      </c>
      <c r="E100" s="123"/>
      <c r="F100" s="123"/>
      <c r="G100" s="123"/>
      <c r="H100" s="123"/>
      <c r="I100" s="123"/>
      <c r="J100" s="124">
        <f>J150</f>
        <v>0</v>
      </c>
      <c r="L100" s="121"/>
    </row>
    <row r="101" spans="1:31" s="10" customFormat="1" ht="19.899999999999999" hidden="1" customHeight="1">
      <c r="B101" s="121"/>
      <c r="D101" s="122" t="s">
        <v>99</v>
      </c>
      <c r="E101" s="123"/>
      <c r="F101" s="123"/>
      <c r="G101" s="123"/>
      <c r="H101" s="123"/>
      <c r="I101" s="123"/>
      <c r="J101" s="124">
        <f>J152</f>
        <v>0</v>
      </c>
      <c r="L101" s="121"/>
    </row>
    <row r="102" spans="1:31" s="10" customFormat="1" ht="19.899999999999999" hidden="1" customHeight="1">
      <c r="B102" s="121"/>
      <c r="D102" s="122" t="s">
        <v>100</v>
      </c>
      <c r="E102" s="123"/>
      <c r="F102" s="123"/>
      <c r="G102" s="123"/>
      <c r="H102" s="123"/>
      <c r="I102" s="123"/>
      <c r="J102" s="124">
        <f>J189</f>
        <v>0</v>
      </c>
      <c r="L102" s="121"/>
    </row>
    <row r="103" spans="1:31" s="2" customFormat="1" ht="21.75" hidden="1" customHeight="1">
      <c r="A103" s="31"/>
      <c r="B103" s="32"/>
      <c r="C103" s="31"/>
      <c r="D103" s="31"/>
      <c r="E103" s="31"/>
      <c r="F103" s="31"/>
      <c r="G103" s="31"/>
      <c r="H103" s="31"/>
      <c r="I103" s="31"/>
      <c r="J103" s="31"/>
      <c r="K103" s="31"/>
      <c r="L103" s="44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</row>
    <row r="104" spans="1:31" s="2" customFormat="1" ht="6.95" hidden="1" customHeight="1">
      <c r="A104" s="31"/>
      <c r="B104" s="49"/>
      <c r="C104" s="50"/>
      <c r="D104" s="50"/>
      <c r="E104" s="50"/>
      <c r="F104" s="50"/>
      <c r="G104" s="50"/>
      <c r="H104" s="50"/>
      <c r="I104" s="50"/>
      <c r="J104" s="50"/>
      <c r="K104" s="50"/>
      <c r="L104" s="44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</row>
    <row r="105" spans="1:31" hidden="1"/>
    <row r="106" spans="1:31" hidden="1"/>
    <row r="107" spans="1:31" hidden="1"/>
    <row r="108" spans="1:31" s="2" customFormat="1" ht="6.95" customHeight="1">
      <c r="A108" s="31"/>
      <c r="B108" s="51"/>
      <c r="C108" s="52"/>
      <c r="D108" s="52"/>
      <c r="E108" s="52"/>
      <c r="F108" s="52"/>
      <c r="G108" s="52"/>
      <c r="H108" s="52"/>
      <c r="I108" s="52"/>
      <c r="J108" s="52"/>
      <c r="K108" s="52"/>
      <c r="L108" s="44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</row>
    <row r="109" spans="1:31" s="2" customFormat="1" ht="24.95" customHeight="1">
      <c r="A109" s="31"/>
      <c r="B109" s="32"/>
      <c r="C109" s="20" t="s">
        <v>101</v>
      </c>
      <c r="D109" s="31"/>
      <c r="E109" s="31"/>
      <c r="F109" s="31"/>
      <c r="G109" s="31"/>
      <c r="H109" s="31"/>
      <c r="I109" s="31"/>
      <c r="J109" s="31"/>
      <c r="K109" s="31"/>
      <c r="L109" s="44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</row>
    <row r="110" spans="1:31" s="2" customFormat="1" ht="6.95" customHeight="1">
      <c r="A110" s="31"/>
      <c r="B110" s="32"/>
      <c r="C110" s="31"/>
      <c r="D110" s="31"/>
      <c r="E110" s="31"/>
      <c r="F110" s="31"/>
      <c r="G110" s="31"/>
      <c r="H110" s="31"/>
      <c r="I110" s="31"/>
      <c r="J110" s="31"/>
      <c r="K110" s="31"/>
      <c r="L110" s="44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</row>
    <row r="111" spans="1:31" s="2" customFormat="1" ht="12" customHeight="1">
      <c r="A111" s="31"/>
      <c r="B111" s="32"/>
      <c r="C111" s="26" t="s">
        <v>15</v>
      </c>
      <c r="D111" s="31"/>
      <c r="E111" s="31"/>
      <c r="F111" s="31"/>
      <c r="G111" s="31"/>
      <c r="H111" s="31"/>
      <c r="I111" s="31"/>
      <c r="J111" s="31"/>
      <c r="K111" s="31"/>
      <c r="L111" s="44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</row>
    <row r="112" spans="1:31" s="2" customFormat="1" ht="16.5" customHeight="1">
      <c r="A112" s="31"/>
      <c r="B112" s="32"/>
      <c r="C112" s="31"/>
      <c r="D112" s="31"/>
      <c r="E112" s="240" t="str">
        <f>E7</f>
        <v>Oprava miestnych ciest a chodníkov v Humennom 2024</v>
      </c>
      <c r="F112" s="241"/>
      <c r="G112" s="241"/>
      <c r="H112" s="241"/>
      <c r="I112" s="31"/>
      <c r="J112" s="31"/>
      <c r="K112" s="31"/>
      <c r="L112" s="44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</row>
    <row r="113" spans="1:65" s="2" customFormat="1" ht="12" customHeight="1">
      <c r="A113" s="31"/>
      <c r="B113" s="32"/>
      <c r="C113" s="26" t="s">
        <v>89</v>
      </c>
      <c r="D113" s="31"/>
      <c r="E113" s="31"/>
      <c r="F113" s="31"/>
      <c r="G113" s="31"/>
      <c r="H113" s="31"/>
      <c r="I113" s="31"/>
      <c r="J113" s="31"/>
      <c r="K113" s="31"/>
      <c r="L113" s="44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</row>
    <row r="114" spans="1:65" s="2" customFormat="1" ht="30" customHeight="1">
      <c r="A114" s="31"/>
      <c r="B114" s="32"/>
      <c r="C114" s="31"/>
      <c r="D114" s="31"/>
      <c r="E114" s="209" t="str">
        <f>E9</f>
        <v>21.1 - SO 01 - Oprava cesty a chodníka na Lipovej ulici</v>
      </c>
      <c r="F114" s="239"/>
      <c r="G114" s="239"/>
      <c r="H114" s="239"/>
      <c r="I114" s="31"/>
      <c r="J114" s="31"/>
      <c r="K114" s="31"/>
      <c r="L114" s="44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</row>
    <row r="115" spans="1:65" s="2" customFormat="1" ht="6.95" customHeight="1">
      <c r="A115" s="31"/>
      <c r="B115" s="32"/>
      <c r="C115" s="31"/>
      <c r="D115" s="31"/>
      <c r="E115" s="31"/>
      <c r="F115" s="31"/>
      <c r="G115" s="31"/>
      <c r="H115" s="31"/>
      <c r="I115" s="31"/>
      <c r="J115" s="31"/>
      <c r="K115" s="31"/>
      <c r="L115" s="44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</row>
    <row r="116" spans="1:65" s="2" customFormat="1" ht="12" customHeight="1">
      <c r="A116" s="31"/>
      <c r="B116" s="32"/>
      <c r="C116" s="26" t="s">
        <v>19</v>
      </c>
      <c r="D116" s="31"/>
      <c r="E116" s="31"/>
      <c r="F116" s="24" t="str">
        <f>F12</f>
        <v>Humenné</v>
      </c>
      <c r="G116" s="31"/>
      <c r="H116" s="31"/>
      <c r="I116" s="26" t="s">
        <v>21</v>
      </c>
      <c r="J116" s="57" t="str">
        <f>IF(J12="","",J12)</f>
        <v>1. 10. 2024</v>
      </c>
      <c r="K116" s="31"/>
      <c r="L116" s="44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</row>
    <row r="117" spans="1:65" s="2" customFormat="1" ht="6.95" customHeight="1">
      <c r="A117" s="31"/>
      <c r="B117" s="32"/>
      <c r="C117" s="31"/>
      <c r="D117" s="31"/>
      <c r="E117" s="31"/>
      <c r="F117" s="31"/>
      <c r="G117" s="31"/>
      <c r="H117" s="31"/>
      <c r="I117" s="31"/>
      <c r="J117" s="31"/>
      <c r="K117" s="31"/>
      <c r="L117" s="44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</row>
    <row r="118" spans="1:65" s="2" customFormat="1" ht="15.2" customHeight="1">
      <c r="A118" s="31"/>
      <c r="B118" s="32"/>
      <c r="C118" s="26" t="s">
        <v>23</v>
      </c>
      <c r="D118" s="31"/>
      <c r="E118" s="31"/>
      <c r="F118" s="24" t="str">
        <f>E15</f>
        <v xml:space="preserve"> </v>
      </c>
      <c r="G118" s="31"/>
      <c r="H118" s="31"/>
      <c r="I118" s="26" t="s">
        <v>29</v>
      </c>
      <c r="J118" s="29" t="str">
        <f>E21</f>
        <v xml:space="preserve"> </v>
      </c>
      <c r="K118" s="31"/>
      <c r="L118" s="44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</row>
    <row r="119" spans="1:65" s="2" customFormat="1" ht="15.2" customHeight="1">
      <c r="A119" s="31"/>
      <c r="B119" s="32"/>
      <c r="C119" s="26" t="s">
        <v>27</v>
      </c>
      <c r="D119" s="31"/>
      <c r="E119" s="31"/>
      <c r="F119" s="24" t="str">
        <f>IF(E18="","",E18)</f>
        <v>Vyplň údaj</v>
      </c>
      <c r="G119" s="31"/>
      <c r="H119" s="31"/>
      <c r="I119" s="26" t="s">
        <v>31</v>
      </c>
      <c r="J119" s="29" t="str">
        <f>E24</f>
        <v xml:space="preserve"> </v>
      </c>
      <c r="K119" s="31"/>
      <c r="L119" s="44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</row>
    <row r="120" spans="1:65" s="2" customFormat="1" ht="10.35" customHeight="1">
      <c r="A120" s="31"/>
      <c r="B120" s="32"/>
      <c r="C120" s="31"/>
      <c r="D120" s="31"/>
      <c r="E120" s="31"/>
      <c r="F120" s="31"/>
      <c r="G120" s="31"/>
      <c r="H120" s="31"/>
      <c r="I120" s="31"/>
      <c r="J120" s="31"/>
      <c r="K120" s="31"/>
      <c r="L120" s="44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</row>
    <row r="121" spans="1:65" s="11" customFormat="1" ht="29.25" customHeight="1">
      <c r="A121" s="125"/>
      <c r="B121" s="126"/>
      <c r="C121" s="127" t="s">
        <v>102</v>
      </c>
      <c r="D121" s="128" t="s">
        <v>58</v>
      </c>
      <c r="E121" s="128" t="s">
        <v>54</v>
      </c>
      <c r="F121" s="128" t="s">
        <v>55</v>
      </c>
      <c r="G121" s="128" t="s">
        <v>103</v>
      </c>
      <c r="H121" s="128" t="s">
        <v>104</v>
      </c>
      <c r="I121" s="128" t="s">
        <v>105</v>
      </c>
      <c r="J121" s="129" t="s">
        <v>92</v>
      </c>
      <c r="K121" s="130" t="s">
        <v>106</v>
      </c>
      <c r="L121" s="131"/>
      <c r="M121" s="64" t="s">
        <v>1</v>
      </c>
      <c r="N121" s="65" t="s">
        <v>37</v>
      </c>
      <c r="O121" s="65" t="s">
        <v>107</v>
      </c>
      <c r="P121" s="65" t="s">
        <v>108</v>
      </c>
      <c r="Q121" s="65" t="s">
        <v>109</v>
      </c>
      <c r="R121" s="65" t="s">
        <v>110</v>
      </c>
      <c r="S121" s="65" t="s">
        <v>111</v>
      </c>
      <c r="T121" s="66" t="s">
        <v>112</v>
      </c>
      <c r="U121" s="125"/>
      <c r="V121" s="125"/>
      <c r="W121" s="125"/>
      <c r="X121" s="125"/>
      <c r="Y121" s="125"/>
      <c r="Z121" s="125"/>
      <c r="AA121" s="125"/>
      <c r="AB121" s="125"/>
      <c r="AC121" s="125"/>
      <c r="AD121" s="125"/>
      <c r="AE121" s="125"/>
    </row>
    <row r="122" spans="1:65" s="2" customFormat="1" ht="22.9" customHeight="1">
      <c r="A122" s="31"/>
      <c r="B122" s="32"/>
      <c r="C122" s="71" t="s">
        <v>93</v>
      </c>
      <c r="D122" s="31"/>
      <c r="E122" s="31"/>
      <c r="F122" s="31"/>
      <c r="G122" s="31"/>
      <c r="H122" s="31"/>
      <c r="I122" s="31"/>
      <c r="J122" s="132">
        <f>BK122</f>
        <v>0</v>
      </c>
      <c r="K122" s="31"/>
      <c r="L122" s="32"/>
      <c r="M122" s="67"/>
      <c r="N122" s="58"/>
      <c r="O122" s="68"/>
      <c r="P122" s="133">
        <f>P123</f>
        <v>0</v>
      </c>
      <c r="Q122" s="68"/>
      <c r="R122" s="133">
        <f>R123</f>
        <v>332.26857933999997</v>
      </c>
      <c r="S122" s="68"/>
      <c r="T122" s="134">
        <f>T123</f>
        <v>371.88</v>
      </c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T122" s="16" t="s">
        <v>72</v>
      </c>
      <c r="AU122" s="16" t="s">
        <v>94</v>
      </c>
      <c r="BK122" s="135">
        <f>BK123</f>
        <v>0</v>
      </c>
    </row>
    <row r="123" spans="1:65" s="12" customFormat="1" ht="25.9" customHeight="1">
      <c r="B123" s="136"/>
      <c r="D123" s="137" t="s">
        <v>72</v>
      </c>
      <c r="E123" s="138" t="s">
        <v>113</v>
      </c>
      <c r="F123" s="138" t="s">
        <v>114</v>
      </c>
      <c r="I123" s="139"/>
      <c r="J123" s="140">
        <f>BK123</f>
        <v>0</v>
      </c>
      <c r="L123" s="136"/>
      <c r="M123" s="141"/>
      <c r="N123" s="142"/>
      <c r="O123" s="142"/>
      <c r="P123" s="143">
        <f>P124+P141+P150+P152+P189</f>
        <v>0</v>
      </c>
      <c r="Q123" s="142"/>
      <c r="R123" s="143">
        <f>R124+R141+R150+R152+R189</f>
        <v>332.26857933999997</v>
      </c>
      <c r="S123" s="142"/>
      <c r="T123" s="144">
        <f>T124+T141+T150+T152+T189</f>
        <v>371.88</v>
      </c>
      <c r="AR123" s="137" t="s">
        <v>80</v>
      </c>
      <c r="AT123" s="145" t="s">
        <v>72</v>
      </c>
      <c r="AU123" s="145" t="s">
        <v>73</v>
      </c>
      <c r="AY123" s="137" t="s">
        <v>115</v>
      </c>
      <c r="BK123" s="146">
        <f>BK124+BK141+BK150+BK152+BK189</f>
        <v>0</v>
      </c>
    </row>
    <row r="124" spans="1:65" s="12" customFormat="1" ht="22.9" customHeight="1">
      <c r="B124" s="136"/>
      <c r="D124" s="137" t="s">
        <v>72</v>
      </c>
      <c r="E124" s="147" t="s">
        <v>80</v>
      </c>
      <c r="F124" s="147" t="s">
        <v>116</v>
      </c>
      <c r="I124" s="139"/>
      <c r="J124" s="148">
        <f>BK124</f>
        <v>0</v>
      </c>
      <c r="L124" s="136"/>
      <c r="M124" s="141"/>
      <c r="N124" s="142"/>
      <c r="O124" s="142"/>
      <c r="P124" s="143">
        <f>SUM(P125:P140)</f>
        <v>0</v>
      </c>
      <c r="Q124" s="142"/>
      <c r="R124" s="143">
        <f>SUM(R125:R140)</f>
        <v>0</v>
      </c>
      <c r="S124" s="142"/>
      <c r="T124" s="144">
        <f>SUM(T125:T140)</f>
        <v>371.88</v>
      </c>
      <c r="AR124" s="137" t="s">
        <v>80</v>
      </c>
      <c r="AT124" s="145" t="s">
        <v>72</v>
      </c>
      <c r="AU124" s="145" t="s">
        <v>80</v>
      </c>
      <c r="AY124" s="137" t="s">
        <v>115</v>
      </c>
      <c r="BK124" s="146">
        <f>SUM(BK125:BK140)</f>
        <v>0</v>
      </c>
    </row>
    <row r="125" spans="1:65" s="2" customFormat="1" ht="24.2" customHeight="1">
      <c r="A125" s="31"/>
      <c r="B125" s="149"/>
      <c r="C125" s="150" t="s">
        <v>80</v>
      </c>
      <c r="D125" s="150" t="s">
        <v>117</v>
      </c>
      <c r="E125" s="151" t="s">
        <v>118</v>
      </c>
      <c r="F125" s="152" t="s">
        <v>119</v>
      </c>
      <c r="G125" s="153" t="s">
        <v>120</v>
      </c>
      <c r="H125" s="154">
        <v>1375</v>
      </c>
      <c r="I125" s="155"/>
      <c r="J125" s="156">
        <f>ROUND(I125*H125,2)</f>
        <v>0</v>
      </c>
      <c r="K125" s="157"/>
      <c r="L125" s="32"/>
      <c r="M125" s="158" t="s">
        <v>1</v>
      </c>
      <c r="N125" s="159" t="s">
        <v>39</v>
      </c>
      <c r="O125" s="60"/>
      <c r="P125" s="160">
        <f>O125*H125</f>
        <v>0</v>
      </c>
      <c r="Q125" s="160">
        <v>0</v>
      </c>
      <c r="R125" s="160">
        <f>Q125*H125</f>
        <v>0</v>
      </c>
      <c r="S125" s="160">
        <v>0.25</v>
      </c>
      <c r="T125" s="161">
        <f>S125*H125</f>
        <v>343.75</v>
      </c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R125" s="162" t="s">
        <v>121</v>
      </c>
      <c r="AT125" s="162" t="s">
        <v>117</v>
      </c>
      <c r="AU125" s="162" t="s">
        <v>122</v>
      </c>
      <c r="AY125" s="16" t="s">
        <v>115</v>
      </c>
      <c r="BE125" s="163">
        <f>IF(N125="základná",J125,0)</f>
        <v>0</v>
      </c>
      <c r="BF125" s="163">
        <f>IF(N125="znížená",J125,0)</f>
        <v>0</v>
      </c>
      <c r="BG125" s="163">
        <f>IF(N125="zákl. prenesená",J125,0)</f>
        <v>0</v>
      </c>
      <c r="BH125" s="163">
        <f>IF(N125="zníž. prenesená",J125,0)</f>
        <v>0</v>
      </c>
      <c r="BI125" s="163">
        <f>IF(N125="nulová",J125,0)</f>
        <v>0</v>
      </c>
      <c r="BJ125" s="16" t="s">
        <v>122</v>
      </c>
      <c r="BK125" s="163">
        <f>ROUND(I125*H125,2)</f>
        <v>0</v>
      </c>
      <c r="BL125" s="16" t="s">
        <v>121</v>
      </c>
      <c r="BM125" s="162" t="s">
        <v>123</v>
      </c>
    </row>
    <row r="126" spans="1:65" s="13" customFormat="1">
      <c r="B126" s="164"/>
      <c r="D126" s="165" t="s">
        <v>124</v>
      </c>
      <c r="E126" s="166" t="s">
        <v>1</v>
      </c>
      <c r="F126" s="167" t="s">
        <v>125</v>
      </c>
      <c r="H126" s="168">
        <v>1155</v>
      </c>
      <c r="I126" s="169"/>
      <c r="L126" s="164"/>
      <c r="M126" s="170"/>
      <c r="N126" s="171"/>
      <c r="O126" s="171"/>
      <c r="P126" s="171"/>
      <c r="Q126" s="171"/>
      <c r="R126" s="171"/>
      <c r="S126" s="171"/>
      <c r="T126" s="172"/>
      <c r="AT126" s="166" t="s">
        <v>124</v>
      </c>
      <c r="AU126" s="166" t="s">
        <v>122</v>
      </c>
      <c r="AV126" s="13" t="s">
        <v>122</v>
      </c>
      <c r="AW126" s="13" t="s">
        <v>30</v>
      </c>
      <c r="AX126" s="13" t="s">
        <v>73</v>
      </c>
      <c r="AY126" s="166" t="s">
        <v>115</v>
      </c>
    </row>
    <row r="127" spans="1:65" s="13" customFormat="1">
      <c r="B127" s="164"/>
      <c r="D127" s="165" t="s">
        <v>124</v>
      </c>
      <c r="E127" s="166" t="s">
        <v>1</v>
      </c>
      <c r="F127" s="167" t="s">
        <v>126</v>
      </c>
      <c r="H127" s="168">
        <v>220</v>
      </c>
      <c r="I127" s="169"/>
      <c r="L127" s="164"/>
      <c r="M127" s="170"/>
      <c r="N127" s="171"/>
      <c r="O127" s="171"/>
      <c r="P127" s="171"/>
      <c r="Q127" s="171"/>
      <c r="R127" s="171"/>
      <c r="S127" s="171"/>
      <c r="T127" s="172"/>
      <c r="AT127" s="166" t="s">
        <v>124</v>
      </c>
      <c r="AU127" s="166" t="s">
        <v>122</v>
      </c>
      <c r="AV127" s="13" t="s">
        <v>122</v>
      </c>
      <c r="AW127" s="13" t="s">
        <v>30</v>
      </c>
      <c r="AX127" s="13" t="s">
        <v>73</v>
      </c>
      <c r="AY127" s="166" t="s">
        <v>115</v>
      </c>
    </row>
    <row r="128" spans="1:65" s="14" customFormat="1">
      <c r="B128" s="173"/>
      <c r="D128" s="165" t="s">
        <v>124</v>
      </c>
      <c r="E128" s="174" t="s">
        <v>1</v>
      </c>
      <c r="F128" s="175" t="s">
        <v>127</v>
      </c>
      <c r="H128" s="176">
        <v>1375</v>
      </c>
      <c r="I128" s="177"/>
      <c r="L128" s="173"/>
      <c r="M128" s="178"/>
      <c r="N128" s="179"/>
      <c r="O128" s="179"/>
      <c r="P128" s="179"/>
      <c r="Q128" s="179"/>
      <c r="R128" s="179"/>
      <c r="S128" s="179"/>
      <c r="T128" s="180"/>
      <c r="AT128" s="174" t="s">
        <v>124</v>
      </c>
      <c r="AU128" s="174" t="s">
        <v>122</v>
      </c>
      <c r="AV128" s="14" t="s">
        <v>121</v>
      </c>
      <c r="AW128" s="14" t="s">
        <v>30</v>
      </c>
      <c r="AX128" s="14" t="s">
        <v>80</v>
      </c>
      <c r="AY128" s="174" t="s">
        <v>115</v>
      </c>
    </row>
    <row r="129" spans="1:65" s="2" customFormat="1" ht="33" customHeight="1">
      <c r="A129" s="31"/>
      <c r="B129" s="149"/>
      <c r="C129" s="150" t="s">
        <v>122</v>
      </c>
      <c r="D129" s="150" t="s">
        <v>117</v>
      </c>
      <c r="E129" s="151" t="s">
        <v>128</v>
      </c>
      <c r="F129" s="152" t="s">
        <v>129</v>
      </c>
      <c r="G129" s="153" t="s">
        <v>130</v>
      </c>
      <c r="H129" s="154">
        <v>75</v>
      </c>
      <c r="I129" s="155"/>
      <c r="J129" s="156">
        <f>ROUND(I129*H129,2)</f>
        <v>0</v>
      </c>
      <c r="K129" s="157"/>
      <c r="L129" s="32"/>
      <c r="M129" s="158" t="s">
        <v>1</v>
      </c>
      <c r="N129" s="159" t="s">
        <v>39</v>
      </c>
      <c r="O129" s="60"/>
      <c r="P129" s="160">
        <f>O129*H129</f>
        <v>0</v>
      </c>
      <c r="Q129" s="160">
        <v>0</v>
      </c>
      <c r="R129" s="160">
        <f>Q129*H129</f>
        <v>0</v>
      </c>
      <c r="S129" s="160">
        <v>0.14499999999999999</v>
      </c>
      <c r="T129" s="161">
        <f>S129*H129</f>
        <v>10.875</v>
      </c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R129" s="162" t="s">
        <v>121</v>
      </c>
      <c r="AT129" s="162" t="s">
        <v>117</v>
      </c>
      <c r="AU129" s="162" t="s">
        <v>122</v>
      </c>
      <c r="AY129" s="16" t="s">
        <v>115</v>
      </c>
      <c r="BE129" s="163">
        <f>IF(N129="základná",J129,0)</f>
        <v>0</v>
      </c>
      <c r="BF129" s="163">
        <f>IF(N129="znížená",J129,0)</f>
        <v>0</v>
      </c>
      <c r="BG129" s="163">
        <f>IF(N129="zákl. prenesená",J129,0)</f>
        <v>0</v>
      </c>
      <c r="BH129" s="163">
        <f>IF(N129="zníž. prenesená",J129,0)</f>
        <v>0</v>
      </c>
      <c r="BI129" s="163">
        <f>IF(N129="nulová",J129,0)</f>
        <v>0</v>
      </c>
      <c r="BJ129" s="16" t="s">
        <v>122</v>
      </c>
      <c r="BK129" s="163">
        <f>ROUND(I129*H129,2)</f>
        <v>0</v>
      </c>
      <c r="BL129" s="16" t="s">
        <v>121</v>
      </c>
      <c r="BM129" s="162" t="s">
        <v>131</v>
      </c>
    </row>
    <row r="130" spans="1:65" s="2" customFormat="1" ht="24.2" customHeight="1">
      <c r="A130" s="31"/>
      <c r="B130" s="149"/>
      <c r="C130" s="150" t="s">
        <v>132</v>
      </c>
      <c r="D130" s="150" t="s">
        <v>117</v>
      </c>
      <c r="E130" s="151" t="s">
        <v>133</v>
      </c>
      <c r="F130" s="152" t="s">
        <v>134</v>
      </c>
      <c r="G130" s="153" t="s">
        <v>130</v>
      </c>
      <c r="H130" s="154">
        <v>119</v>
      </c>
      <c r="I130" s="155"/>
      <c r="J130" s="156">
        <f>ROUND(I130*H130,2)</f>
        <v>0</v>
      </c>
      <c r="K130" s="157"/>
      <c r="L130" s="32"/>
      <c r="M130" s="158" t="s">
        <v>1</v>
      </c>
      <c r="N130" s="159" t="s">
        <v>39</v>
      </c>
      <c r="O130" s="60"/>
      <c r="P130" s="160">
        <f>O130*H130</f>
        <v>0</v>
      </c>
      <c r="Q130" s="160">
        <v>0</v>
      </c>
      <c r="R130" s="160">
        <f>Q130*H130</f>
        <v>0</v>
      </c>
      <c r="S130" s="160">
        <v>0.14499999999999999</v>
      </c>
      <c r="T130" s="161">
        <f>S130*H130</f>
        <v>17.254999999999999</v>
      </c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R130" s="162" t="s">
        <v>121</v>
      </c>
      <c r="AT130" s="162" t="s">
        <v>117</v>
      </c>
      <c r="AU130" s="162" t="s">
        <v>122</v>
      </c>
      <c r="AY130" s="16" t="s">
        <v>115</v>
      </c>
      <c r="BE130" s="163">
        <f>IF(N130="základná",J130,0)</f>
        <v>0</v>
      </c>
      <c r="BF130" s="163">
        <f>IF(N130="znížená",J130,0)</f>
        <v>0</v>
      </c>
      <c r="BG130" s="163">
        <f>IF(N130="zákl. prenesená",J130,0)</f>
        <v>0</v>
      </c>
      <c r="BH130" s="163">
        <f>IF(N130="zníž. prenesená",J130,0)</f>
        <v>0</v>
      </c>
      <c r="BI130" s="163">
        <f>IF(N130="nulová",J130,0)</f>
        <v>0</v>
      </c>
      <c r="BJ130" s="16" t="s">
        <v>122</v>
      </c>
      <c r="BK130" s="163">
        <f>ROUND(I130*H130,2)</f>
        <v>0</v>
      </c>
      <c r="BL130" s="16" t="s">
        <v>121</v>
      </c>
      <c r="BM130" s="162" t="s">
        <v>135</v>
      </c>
    </row>
    <row r="131" spans="1:65" s="13" customFormat="1">
      <c r="B131" s="164"/>
      <c r="D131" s="165" t="s">
        <v>124</v>
      </c>
      <c r="E131" s="166" t="s">
        <v>1</v>
      </c>
      <c r="F131" s="167" t="s">
        <v>136</v>
      </c>
      <c r="H131" s="168">
        <v>65</v>
      </c>
      <c r="I131" s="169"/>
      <c r="L131" s="164"/>
      <c r="M131" s="170"/>
      <c r="N131" s="171"/>
      <c r="O131" s="171"/>
      <c r="P131" s="171"/>
      <c r="Q131" s="171"/>
      <c r="R131" s="171"/>
      <c r="S131" s="171"/>
      <c r="T131" s="172"/>
      <c r="AT131" s="166" t="s">
        <v>124</v>
      </c>
      <c r="AU131" s="166" t="s">
        <v>122</v>
      </c>
      <c r="AV131" s="13" t="s">
        <v>122</v>
      </c>
      <c r="AW131" s="13" t="s">
        <v>30</v>
      </c>
      <c r="AX131" s="13" t="s">
        <v>73</v>
      </c>
      <c r="AY131" s="166" t="s">
        <v>115</v>
      </c>
    </row>
    <row r="132" spans="1:65" s="13" customFormat="1">
      <c r="B132" s="164"/>
      <c r="D132" s="165" t="s">
        <v>124</v>
      </c>
      <c r="E132" s="166" t="s">
        <v>1</v>
      </c>
      <c r="F132" s="167" t="s">
        <v>137</v>
      </c>
      <c r="H132" s="168">
        <v>54</v>
      </c>
      <c r="I132" s="169"/>
      <c r="L132" s="164"/>
      <c r="M132" s="170"/>
      <c r="N132" s="171"/>
      <c r="O132" s="171"/>
      <c r="P132" s="171"/>
      <c r="Q132" s="171"/>
      <c r="R132" s="171"/>
      <c r="S132" s="171"/>
      <c r="T132" s="172"/>
      <c r="AT132" s="166" t="s">
        <v>124</v>
      </c>
      <c r="AU132" s="166" t="s">
        <v>122</v>
      </c>
      <c r="AV132" s="13" t="s">
        <v>122</v>
      </c>
      <c r="AW132" s="13" t="s">
        <v>30</v>
      </c>
      <c r="AX132" s="13" t="s">
        <v>73</v>
      </c>
      <c r="AY132" s="166" t="s">
        <v>115</v>
      </c>
    </row>
    <row r="133" spans="1:65" s="14" customFormat="1">
      <c r="B133" s="173"/>
      <c r="D133" s="165" t="s">
        <v>124</v>
      </c>
      <c r="E133" s="174" t="s">
        <v>1</v>
      </c>
      <c r="F133" s="175" t="s">
        <v>127</v>
      </c>
      <c r="H133" s="176">
        <v>119</v>
      </c>
      <c r="I133" s="177"/>
      <c r="L133" s="173"/>
      <c r="M133" s="178"/>
      <c r="N133" s="179"/>
      <c r="O133" s="179"/>
      <c r="P133" s="179"/>
      <c r="Q133" s="179"/>
      <c r="R133" s="179"/>
      <c r="S133" s="179"/>
      <c r="T133" s="180"/>
      <c r="AT133" s="174" t="s">
        <v>124</v>
      </c>
      <c r="AU133" s="174" t="s">
        <v>122</v>
      </c>
      <c r="AV133" s="14" t="s">
        <v>121</v>
      </c>
      <c r="AW133" s="14" t="s">
        <v>30</v>
      </c>
      <c r="AX133" s="14" t="s">
        <v>80</v>
      </c>
      <c r="AY133" s="174" t="s">
        <v>115</v>
      </c>
    </row>
    <row r="134" spans="1:65" s="2" customFormat="1" ht="24.2" customHeight="1">
      <c r="A134" s="31"/>
      <c r="B134" s="149"/>
      <c r="C134" s="150" t="s">
        <v>121</v>
      </c>
      <c r="D134" s="150" t="s">
        <v>117</v>
      </c>
      <c r="E134" s="151" t="s">
        <v>138</v>
      </c>
      <c r="F134" s="152" t="s">
        <v>139</v>
      </c>
      <c r="G134" s="153" t="s">
        <v>140</v>
      </c>
      <c r="H134" s="154">
        <v>2.16</v>
      </c>
      <c r="I134" s="155"/>
      <c r="J134" s="156">
        <f>ROUND(I134*H134,2)</f>
        <v>0</v>
      </c>
      <c r="K134" s="157"/>
      <c r="L134" s="32"/>
      <c r="M134" s="158" t="s">
        <v>1</v>
      </c>
      <c r="N134" s="159" t="s">
        <v>39</v>
      </c>
      <c r="O134" s="60"/>
      <c r="P134" s="160">
        <f>O134*H134</f>
        <v>0</v>
      </c>
      <c r="Q134" s="160">
        <v>0</v>
      </c>
      <c r="R134" s="160">
        <f>Q134*H134</f>
        <v>0</v>
      </c>
      <c r="S134" s="160">
        <v>0</v>
      </c>
      <c r="T134" s="161">
        <f>S134*H134</f>
        <v>0</v>
      </c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R134" s="162" t="s">
        <v>121</v>
      </c>
      <c r="AT134" s="162" t="s">
        <v>117</v>
      </c>
      <c r="AU134" s="162" t="s">
        <v>122</v>
      </c>
      <c r="AY134" s="16" t="s">
        <v>115</v>
      </c>
      <c r="BE134" s="163">
        <f>IF(N134="základná",J134,0)</f>
        <v>0</v>
      </c>
      <c r="BF134" s="163">
        <f>IF(N134="znížená",J134,0)</f>
        <v>0</v>
      </c>
      <c r="BG134" s="163">
        <f>IF(N134="zákl. prenesená",J134,0)</f>
        <v>0</v>
      </c>
      <c r="BH134" s="163">
        <f>IF(N134="zníž. prenesená",J134,0)</f>
        <v>0</v>
      </c>
      <c r="BI134" s="163">
        <f>IF(N134="nulová",J134,0)</f>
        <v>0</v>
      </c>
      <c r="BJ134" s="16" t="s">
        <v>122</v>
      </c>
      <c r="BK134" s="163">
        <f>ROUND(I134*H134,2)</f>
        <v>0</v>
      </c>
      <c r="BL134" s="16" t="s">
        <v>121</v>
      </c>
      <c r="BM134" s="162" t="s">
        <v>141</v>
      </c>
    </row>
    <row r="135" spans="1:65" s="13" customFormat="1" ht="22.5">
      <c r="B135" s="164"/>
      <c r="D135" s="165" t="s">
        <v>124</v>
      </c>
      <c r="E135" s="166" t="s">
        <v>1</v>
      </c>
      <c r="F135" s="167" t="s">
        <v>142</v>
      </c>
      <c r="H135" s="168">
        <v>2.16</v>
      </c>
      <c r="I135" s="169"/>
      <c r="L135" s="164"/>
      <c r="M135" s="170"/>
      <c r="N135" s="171"/>
      <c r="O135" s="171"/>
      <c r="P135" s="171"/>
      <c r="Q135" s="171"/>
      <c r="R135" s="171"/>
      <c r="S135" s="171"/>
      <c r="T135" s="172"/>
      <c r="AT135" s="166" t="s">
        <v>124</v>
      </c>
      <c r="AU135" s="166" t="s">
        <v>122</v>
      </c>
      <c r="AV135" s="13" t="s">
        <v>122</v>
      </c>
      <c r="AW135" s="13" t="s">
        <v>30</v>
      </c>
      <c r="AX135" s="13" t="s">
        <v>80</v>
      </c>
      <c r="AY135" s="166" t="s">
        <v>115</v>
      </c>
    </row>
    <row r="136" spans="1:65" s="2" customFormat="1" ht="24.2" customHeight="1">
      <c r="A136" s="31"/>
      <c r="B136" s="149"/>
      <c r="C136" s="150" t="s">
        <v>143</v>
      </c>
      <c r="D136" s="150" t="s">
        <v>117</v>
      </c>
      <c r="E136" s="151" t="s">
        <v>144</v>
      </c>
      <c r="F136" s="152" t="s">
        <v>145</v>
      </c>
      <c r="G136" s="153" t="s">
        <v>140</v>
      </c>
      <c r="H136" s="154">
        <v>2.16</v>
      </c>
      <c r="I136" s="155"/>
      <c r="J136" s="156">
        <f>ROUND(I136*H136,2)</f>
        <v>0</v>
      </c>
      <c r="K136" s="157"/>
      <c r="L136" s="32"/>
      <c r="M136" s="158" t="s">
        <v>1</v>
      </c>
      <c r="N136" s="159" t="s">
        <v>39</v>
      </c>
      <c r="O136" s="60"/>
      <c r="P136" s="160">
        <f>O136*H136</f>
        <v>0</v>
      </c>
      <c r="Q136" s="160">
        <v>0</v>
      </c>
      <c r="R136" s="160">
        <f>Q136*H136</f>
        <v>0</v>
      </c>
      <c r="S136" s="160">
        <v>0</v>
      </c>
      <c r="T136" s="161">
        <f>S136*H136</f>
        <v>0</v>
      </c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R136" s="162" t="s">
        <v>121</v>
      </c>
      <c r="AT136" s="162" t="s">
        <v>117</v>
      </c>
      <c r="AU136" s="162" t="s">
        <v>122</v>
      </c>
      <c r="AY136" s="16" t="s">
        <v>115</v>
      </c>
      <c r="BE136" s="163">
        <f>IF(N136="základná",J136,0)</f>
        <v>0</v>
      </c>
      <c r="BF136" s="163">
        <f>IF(N136="znížená",J136,0)</f>
        <v>0</v>
      </c>
      <c r="BG136" s="163">
        <f>IF(N136="zákl. prenesená",J136,0)</f>
        <v>0</v>
      </c>
      <c r="BH136" s="163">
        <f>IF(N136="zníž. prenesená",J136,0)</f>
        <v>0</v>
      </c>
      <c r="BI136" s="163">
        <f>IF(N136="nulová",J136,0)</f>
        <v>0</v>
      </c>
      <c r="BJ136" s="16" t="s">
        <v>122</v>
      </c>
      <c r="BK136" s="163">
        <f>ROUND(I136*H136,2)</f>
        <v>0</v>
      </c>
      <c r="BL136" s="16" t="s">
        <v>121</v>
      </c>
      <c r="BM136" s="162" t="s">
        <v>146</v>
      </c>
    </row>
    <row r="137" spans="1:65" s="2" customFormat="1" ht="33" customHeight="1">
      <c r="A137" s="31"/>
      <c r="B137" s="149"/>
      <c r="C137" s="150" t="s">
        <v>147</v>
      </c>
      <c r="D137" s="150" t="s">
        <v>117</v>
      </c>
      <c r="E137" s="151" t="s">
        <v>148</v>
      </c>
      <c r="F137" s="152" t="s">
        <v>149</v>
      </c>
      <c r="G137" s="153" t="s">
        <v>140</v>
      </c>
      <c r="H137" s="154">
        <v>2.16</v>
      </c>
      <c r="I137" s="155"/>
      <c r="J137" s="156">
        <f>ROUND(I137*H137,2)</f>
        <v>0</v>
      </c>
      <c r="K137" s="157"/>
      <c r="L137" s="32"/>
      <c r="M137" s="158" t="s">
        <v>1</v>
      </c>
      <c r="N137" s="159" t="s">
        <v>39</v>
      </c>
      <c r="O137" s="60"/>
      <c r="P137" s="160">
        <f>O137*H137</f>
        <v>0</v>
      </c>
      <c r="Q137" s="160">
        <v>0</v>
      </c>
      <c r="R137" s="160">
        <f>Q137*H137</f>
        <v>0</v>
      </c>
      <c r="S137" s="160">
        <v>0</v>
      </c>
      <c r="T137" s="161">
        <f>S137*H137</f>
        <v>0</v>
      </c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R137" s="162" t="s">
        <v>121</v>
      </c>
      <c r="AT137" s="162" t="s">
        <v>117</v>
      </c>
      <c r="AU137" s="162" t="s">
        <v>122</v>
      </c>
      <c r="AY137" s="16" t="s">
        <v>115</v>
      </c>
      <c r="BE137" s="163">
        <f>IF(N137="základná",J137,0)</f>
        <v>0</v>
      </c>
      <c r="BF137" s="163">
        <f>IF(N137="znížená",J137,0)</f>
        <v>0</v>
      </c>
      <c r="BG137" s="163">
        <f>IF(N137="zákl. prenesená",J137,0)</f>
        <v>0</v>
      </c>
      <c r="BH137" s="163">
        <f>IF(N137="zníž. prenesená",J137,0)</f>
        <v>0</v>
      </c>
      <c r="BI137" s="163">
        <f>IF(N137="nulová",J137,0)</f>
        <v>0</v>
      </c>
      <c r="BJ137" s="16" t="s">
        <v>122</v>
      </c>
      <c r="BK137" s="163">
        <f>ROUND(I137*H137,2)</f>
        <v>0</v>
      </c>
      <c r="BL137" s="16" t="s">
        <v>121</v>
      </c>
      <c r="BM137" s="162" t="s">
        <v>150</v>
      </c>
    </row>
    <row r="138" spans="1:65" s="2" customFormat="1" ht="37.9" customHeight="1">
      <c r="A138" s="31"/>
      <c r="B138" s="149"/>
      <c r="C138" s="150" t="s">
        <v>151</v>
      </c>
      <c r="D138" s="150" t="s">
        <v>117</v>
      </c>
      <c r="E138" s="151" t="s">
        <v>152</v>
      </c>
      <c r="F138" s="152" t="s">
        <v>153</v>
      </c>
      <c r="G138" s="153" t="s">
        <v>140</v>
      </c>
      <c r="H138" s="154">
        <v>17.28</v>
      </c>
      <c r="I138" s="155"/>
      <c r="J138" s="156">
        <f>ROUND(I138*H138,2)</f>
        <v>0</v>
      </c>
      <c r="K138" s="157"/>
      <c r="L138" s="32"/>
      <c r="M138" s="158" t="s">
        <v>1</v>
      </c>
      <c r="N138" s="159" t="s">
        <v>39</v>
      </c>
      <c r="O138" s="60"/>
      <c r="P138" s="160">
        <f>O138*H138</f>
        <v>0</v>
      </c>
      <c r="Q138" s="160">
        <v>0</v>
      </c>
      <c r="R138" s="160">
        <f>Q138*H138</f>
        <v>0</v>
      </c>
      <c r="S138" s="160">
        <v>0</v>
      </c>
      <c r="T138" s="161">
        <f>S138*H138</f>
        <v>0</v>
      </c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R138" s="162" t="s">
        <v>121</v>
      </c>
      <c r="AT138" s="162" t="s">
        <v>117</v>
      </c>
      <c r="AU138" s="162" t="s">
        <v>122</v>
      </c>
      <c r="AY138" s="16" t="s">
        <v>115</v>
      </c>
      <c r="BE138" s="163">
        <f>IF(N138="základná",J138,0)</f>
        <v>0</v>
      </c>
      <c r="BF138" s="163">
        <f>IF(N138="znížená",J138,0)</f>
        <v>0</v>
      </c>
      <c r="BG138" s="163">
        <f>IF(N138="zákl. prenesená",J138,0)</f>
        <v>0</v>
      </c>
      <c r="BH138" s="163">
        <f>IF(N138="zníž. prenesená",J138,0)</f>
        <v>0</v>
      </c>
      <c r="BI138" s="163">
        <f>IF(N138="nulová",J138,0)</f>
        <v>0</v>
      </c>
      <c r="BJ138" s="16" t="s">
        <v>122</v>
      </c>
      <c r="BK138" s="163">
        <f>ROUND(I138*H138,2)</f>
        <v>0</v>
      </c>
      <c r="BL138" s="16" t="s">
        <v>121</v>
      </c>
      <c r="BM138" s="162" t="s">
        <v>154</v>
      </c>
    </row>
    <row r="139" spans="1:65" s="13" customFormat="1">
      <c r="B139" s="164"/>
      <c r="D139" s="165" t="s">
        <v>124</v>
      </c>
      <c r="E139" s="166" t="s">
        <v>1</v>
      </c>
      <c r="F139" s="167" t="s">
        <v>155</v>
      </c>
      <c r="H139" s="168">
        <v>17.28</v>
      </c>
      <c r="I139" s="169"/>
      <c r="L139" s="164"/>
      <c r="M139" s="170"/>
      <c r="N139" s="171"/>
      <c r="O139" s="171"/>
      <c r="P139" s="171"/>
      <c r="Q139" s="171"/>
      <c r="R139" s="171"/>
      <c r="S139" s="171"/>
      <c r="T139" s="172"/>
      <c r="AT139" s="166" t="s">
        <v>124</v>
      </c>
      <c r="AU139" s="166" t="s">
        <v>122</v>
      </c>
      <c r="AV139" s="13" t="s">
        <v>122</v>
      </c>
      <c r="AW139" s="13" t="s">
        <v>30</v>
      </c>
      <c r="AX139" s="13" t="s">
        <v>80</v>
      </c>
      <c r="AY139" s="166" t="s">
        <v>115</v>
      </c>
    </row>
    <row r="140" spans="1:65" s="2" customFormat="1" ht="16.5" customHeight="1">
      <c r="A140" s="31"/>
      <c r="B140" s="149"/>
      <c r="C140" s="150" t="s">
        <v>156</v>
      </c>
      <c r="D140" s="150" t="s">
        <v>117</v>
      </c>
      <c r="E140" s="151" t="s">
        <v>157</v>
      </c>
      <c r="F140" s="152" t="s">
        <v>158</v>
      </c>
      <c r="G140" s="153" t="s">
        <v>140</v>
      </c>
      <c r="H140" s="154">
        <v>96.16</v>
      </c>
      <c r="I140" s="155"/>
      <c r="J140" s="156">
        <f>ROUND(I140*H140,2)</f>
        <v>0</v>
      </c>
      <c r="K140" s="157"/>
      <c r="L140" s="32"/>
      <c r="M140" s="158" t="s">
        <v>1</v>
      </c>
      <c r="N140" s="159" t="s">
        <v>39</v>
      </c>
      <c r="O140" s="60"/>
      <c r="P140" s="160">
        <f>O140*H140</f>
        <v>0</v>
      </c>
      <c r="Q140" s="160">
        <v>0</v>
      </c>
      <c r="R140" s="160">
        <f>Q140*H140</f>
        <v>0</v>
      </c>
      <c r="S140" s="160">
        <v>0</v>
      </c>
      <c r="T140" s="161">
        <f>S140*H140</f>
        <v>0</v>
      </c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R140" s="162" t="s">
        <v>121</v>
      </c>
      <c r="AT140" s="162" t="s">
        <v>117</v>
      </c>
      <c r="AU140" s="162" t="s">
        <v>122</v>
      </c>
      <c r="AY140" s="16" t="s">
        <v>115</v>
      </c>
      <c r="BE140" s="163">
        <f>IF(N140="základná",J140,0)</f>
        <v>0</v>
      </c>
      <c r="BF140" s="163">
        <f>IF(N140="znížená",J140,0)</f>
        <v>0</v>
      </c>
      <c r="BG140" s="163">
        <f>IF(N140="zákl. prenesená",J140,0)</f>
        <v>0</v>
      </c>
      <c r="BH140" s="163">
        <f>IF(N140="zníž. prenesená",J140,0)</f>
        <v>0</v>
      </c>
      <c r="BI140" s="163">
        <f>IF(N140="nulová",J140,0)</f>
        <v>0</v>
      </c>
      <c r="BJ140" s="16" t="s">
        <v>122</v>
      </c>
      <c r="BK140" s="163">
        <f>ROUND(I140*H140,2)</f>
        <v>0</v>
      </c>
      <c r="BL140" s="16" t="s">
        <v>121</v>
      </c>
      <c r="BM140" s="162" t="s">
        <v>159</v>
      </c>
    </row>
    <row r="141" spans="1:65" s="12" customFormat="1" ht="22.9" customHeight="1">
      <c r="B141" s="136"/>
      <c r="D141" s="137" t="s">
        <v>72</v>
      </c>
      <c r="E141" s="147" t="s">
        <v>143</v>
      </c>
      <c r="F141" s="147" t="s">
        <v>160</v>
      </c>
      <c r="I141" s="139"/>
      <c r="J141" s="148">
        <f>BK141</f>
        <v>0</v>
      </c>
      <c r="L141" s="136"/>
      <c r="M141" s="141"/>
      <c r="N141" s="142"/>
      <c r="O141" s="142"/>
      <c r="P141" s="143">
        <f>SUM(P142:P149)</f>
        <v>0</v>
      </c>
      <c r="Q141" s="142"/>
      <c r="R141" s="143">
        <f>SUM(R142:R149)</f>
        <v>275.95699999999999</v>
      </c>
      <c r="S141" s="142"/>
      <c r="T141" s="144">
        <f>SUM(T142:T149)</f>
        <v>0</v>
      </c>
      <c r="AR141" s="137" t="s">
        <v>80</v>
      </c>
      <c r="AT141" s="145" t="s">
        <v>72</v>
      </c>
      <c r="AU141" s="145" t="s">
        <v>80</v>
      </c>
      <c r="AY141" s="137" t="s">
        <v>115</v>
      </c>
      <c r="BK141" s="146">
        <f>SUM(BK142:BK149)</f>
        <v>0</v>
      </c>
    </row>
    <row r="142" spans="1:65" s="2" customFormat="1" ht="33" customHeight="1">
      <c r="A142" s="31"/>
      <c r="B142" s="149"/>
      <c r="C142" s="150" t="s">
        <v>161</v>
      </c>
      <c r="D142" s="150" t="s">
        <v>117</v>
      </c>
      <c r="E142" s="151" t="s">
        <v>162</v>
      </c>
      <c r="F142" s="152" t="s">
        <v>163</v>
      </c>
      <c r="G142" s="153" t="s">
        <v>120</v>
      </c>
      <c r="H142" s="154">
        <v>1375</v>
      </c>
      <c r="I142" s="155"/>
      <c r="J142" s="156">
        <f>ROUND(I142*H142,2)</f>
        <v>0</v>
      </c>
      <c r="K142" s="157"/>
      <c r="L142" s="32"/>
      <c r="M142" s="158" t="s">
        <v>1</v>
      </c>
      <c r="N142" s="159" t="s">
        <v>39</v>
      </c>
      <c r="O142" s="60"/>
      <c r="P142" s="160">
        <f>O142*H142</f>
        <v>0</v>
      </c>
      <c r="Q142" s="160">
        <v>6.0099999999999997E-3</v>
      </c>
      <c r="R142" s="160">
        <f>Q142*H142</f>
        <v>8.2637499999999999</v>
      </c>
      <c r="S142" s="160">
        <v>0</v>
      </c>
      <c r="T142" s="161">
        <f>S142*H142</f>
        <v>0</v>
      </c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R142" s="162" t="s">
        <v>121</v>
      </c>
      <c r="AT142" s="162" t="s">
        <v>117</v>
      </c>
      <c r="AU142" s="162" t="s">
        <v>122</v>
      </c>
      <c r="AY142" s="16" t="s">
        <v>115</v>
      </c>
      <c r="BE142" s="163">
        <f>IF(N142="základná",J142,0)</f>
        <v>0</v>
      </c>
      <c r="BF142" s="163">
        <f>IF(N142="znížená",J142,0)</f>
        <v>0</v>
      </c>
      <c r="BG142" s="163">
        <f>IF(N142="zákl. prenesená",J142,0)</f>
        <v>0</v>
      </c>
      <c r="BH142" s="163">
        <f>IF(N142="zníž. prenesená",J142,0)</f>
        <v>0</v>
      </c>
      <c r="BI142" s="163">
        <f>IF(N142="nulová",J142,0)</f>
        <v>0</v>
      </c>
      <c r="BJ142" s="16" t="s">
        <v>122</v>
      </c>
      <c r="BK142" s="163">
        <f>ROUND(I142*H142,2)</f>
        <v>0</v>
      </c>
      <c r="BL142" s="16" t="s">
        <v>121</v>
      </c>
      <c r="BM142" s="162" t="s">
        <v>164</v>
      </c>
    </row>
    <row r="143" spans="1:65" s="13" customFormat="1">
      <c r="B143" s="164"/>
      <c r="D143" s="165" t="s">
        <v>124</v>
      </c>
      <c r="E143" s="166" t="s">
        <v>1</v>
      </c>
      <c r="F143" s="167" t="s">
        <v>165</v>
      </c>
      <c r="H143" s="168">
        <v>1155</v>
      </c>
      <c r="I143" s="169"/>
      <c r="L143" s="164"/>
      <c r="M143" s="170"/>
      <c r="N143" s="171"/>
      <c r="O143" s="171"/>
      <c r="P143" s="171"/>
      <c r="Q143" s="171"/>
      <c r="R143" s="171"/>
      <c r="S143" s="171"/>
      <c r="T143" s="172"/>
      <c r="AT143" s="166" t="s">
        <v>124</v>
      </c>
      <c r="AU143" s="166" t="s">
        <v>122</v>
      </c>
      <c r="AV143" s="13" t="s">
        <v>122</v>
      </c>
      <c r="AW143" s="13" t="s">
        <v>30</v>
      </c>
      <c r="AX143" s="13" t="s">
        <v>73</v>
      </c>
      <c r="AY143" s="166" t="s">
        <v>115</v>
      </c>
    </row>
    <row r="144" spans="1:65" s="13" customFormat="1">
      <c r="B144" s="164"/>
      <c r="D144" s="165" t="s">
        <v>124</v>
      </c>
      <c r="E144" s="166" t="s">
        <v>1</v>
      </c>
      <c r="F144" s="167" t="s">
        <v>166</v>
      </c>
      <c r="H144" s="168">
        <v>220</v>
      </c>
      <c r="I144" s="169"/>
      <c r="L144" s="164"/>
      <c r="M144" s="170"/>
      <c r="N144" s="171"/>
      <c r="O144" s="171"/>
      <c r="P144" s="171"/>
      <c r="Q144" s="171"/>
      <c r="R144" s="171"/>
      <c r="S144" s="171"/>
      <c r="T144" s="172"/>
      <c r="AT144" s="166" t="s">
        <v>124</v>
      </c>
      <c r="AU144" s="166" t="s">
        <v>122</v>
      </c>
      <c r="AV144" s="13" t="s">
        <v>122</v>
      </c>
      <c r="AW144" s="13" t="s">
        <v>30</v>
      </c>
      <c r="AX144" s="13" t="s">
        <v>73</v>
      </c>
      <c r="AY144" s="166" t="s">
        <v>115</v>
      </c>
    </row>
    <row r="145" spans="1:65" s="14" customFormat="1">
      <c r="B145" s="173"/>
      <c r="D145" s="165" t="s">
        <v>124</v>
      </c>
      <c r="E145" s="174" t="s">
        <v>1</v>
      </c>
      <c r="F145" s="175" t="s">
        <v>127</v>
      </c>
      <c r="H145" s="176">
        <v>1375</v>
      </c>
      <c r="I145" s="177"/>
      <c r="L145" s="173"/>
      <c r="M145" s="178"/>
      <c r="N145" s="179"/>
      <c r="O145" s="179"/>
      <c r="P145" s="179"/>
      <c r="Q145" s="179"/>
      <c r="R145" s="179"/>
      <c r="S145" s="179"/>
      <c r="T145" s="180"/>
      <c r="AT145" s="174" t="s">
        <v>124</v>
      </c>
      <c r="AU145" s="174" t="s">
        <v>122</v>
      </c>
      <c r="AV145" s="14" t="s">
        <v>121</v>
      </c>
      <c r="AW145" s="14" t="s">
        <v>30</v>
      </c>
      <c r="AX145" s="14" t="s">
        <v>80</v>
      </c>
      <c r="AY145" s="174" t="s">
        <v>115</v>
      </c>
    </row>
    <row r="146" spans="1:65" s="2" customFormat="1" ht="33" customHeight="1">
      <c r="A146" s="31"/>
      <c r="B146" s="149"/>
      <c r="C146" s="150" t="s">
        <v>167</v>
      </c>
      <c r="D146" s="150" t="s">
        <v>117</v>
      </c>
      <c r="E146" s="151" t="s">
        <v>168</v>
      </c>
      <c r="F146" s="152" t="s">
        <v>169</v>
      </c>
      <c r="G146" s="153" t="s">
        <v>120</v>
      </c>
      <c r="H146" s="154">
        <v>1155</v>
      </c>
      <c r="I146" s="155"/>
      <c r="J146" s="156">
        <f>ROUND(I146*H146,2)</f>
        <v>0</v>
      </c>
      <c r="K146" s="157"/>
      <c r="L146" s="32"/>
      <c r="M146" s="158" t="s">
        <v>1</v>
      </c>
      <c r="N146" s="159" t="s">
        <v>39</v>
      </c>
      <c r="O146" s="60"/>
      <c r="P146" s="160">
        <f>O146*H146</f>
        <v>0</v>
      </c>
      <c r="Q146" s="160">
        <v>5.1000000000000004E-4</v>
      </c>
      <c r="R146" s="160">
        <f>Q146*H146</f>
        <v>0.58905000000000007</v>
      </c>
      <c r="S146" s="160">
        <v>0</v>
      </c>
      <c r="T146" s="161">
        <f>S146*H146</f>
        <v>0</v>
      </c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R146" s="162" t="s">
        <v>121</v>
      </c>
      <c r="AT146" s="162" t="s">
        <v>117</v>
      </c>
      <c r="AU146" s="162" t="s">
        <v>122</v>
      </c>
      <c r="AY146" s="16" t="s">
        <v>115</v>
      </c>
      <c r="BE146" s="163">
        <f>IF(N146="základná",J146,0)</f>
        <v>0</v>
      </c>
      <c r="BF146" s="163">
        <f>IF(N146="znížená",J146,0)</f>
        <v>0</v>
      </c>
      <c r="BG146" s="163">
        <f>IF(N146="zákl. prenesená",J146,0)</f>
        <v>0</v>
      </c>
      <c r="BH146" s="163">
        <f>IF(N146="zníž. prenesená",J146,0)</f>
        <v>0</v>
      </c>
      <c r="BI146" s="163">
        <f>IF(N146="nulová",J146,0)</f>
        <v>0</v>
      </c>
      <c r="BJ146" s="16" t="s">
        <v>122</v>
      </c>
      <c r="BK146" s="163">
        <f>ROUND(I146*H146,2)</f>
        <v>0</v>
      </c>
      <c r="BL146" s="16" t="s">
        <v>121</v>
      </c>
      <c r="BM146" s="162" t="s">
        <v>170</v>
      </c>
    </row>
    <row r="147" spans="1:65" s="2" customFormat="1" ht="33" customHeight="1">
      <c r="A147" s="31"/>
      <c r="B147" s="149"/>
      <c r="C147" s="150" t="s">
        <v>171</v>
      </c>
      <c r="D147" s="150" t="s">
        <v>117</v>
      </c>
      <c r="E147" s="151" t="s">
        <v>172</v>
      </c>
      <c r="F147" s="152" t="s">
        <v>173</v>
      </c>
      <c r="G147" s="153" t="s">
        <v>120</v>
      </c>
      <c r="H147" s="154">
        <v>1150</v>
      </c>
      <c r="I147" s="155"/>
      <c r="J147" s="156">
        <f>ROUND(I147*H147,2)</f>
        <v>0</v>
      </c>
      <c r="K147" s="157"/>
      <c r="L147" s="32"/>
      <c r="M147" s="158" t="s">
        <v>1</v>
      </c>
      <c r="N147" s="159" t="s">
        <v>39</v>
      </c>
      <c r="O147" s="60"/>
      <c r="P147" s="160">
        <f>O147*H147</f>
        <v>0</v>
      </c>
      <c r="Q147" s="160">
        <v>0.10373</v>
      </c>
      <c r="R147" s="160">
        <f>Q147*H147</f>
        <v>119.2895</v>
      </c>
      <c r="S147" s="160">
        <v>0</v>
      </c>
      <c r="T147" s="161">
        <f>S147*H147</f>
        <v>0</v>
      </c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R147" s="162" t="s">
        <v>121</v>
      </c>
      <c r="AT147" s="162" t="s">
        <v>117</v>
      </c>
      <c r="AU147" s="162" t="s">
        <v>122</v>
      </c>
      <c r="AY147" s="16" t="s">
        <v>115</v>
      </c>
      <c r="BE147" s="163">
        <f>IF(N147="základná",J147,0)</f>
        <v>0</v>
      </c>
      <c r="BF147" s="163">
        <f>IF(N147="znížená",J147,0)</f>
        <v>0</v>
      </c>
      <c r="BG147" s="163">
        <f>IF(N147="zákl. prenesená",J147,0)</f>
        <v>0</v>
      </c>
      <c r="BH147" s="163">
        <f>IF(N147="zníž. prenesená",J147,0)</f>
        <v>0</v>
      </c>
      <c r="BI147" s="163">
        <f>IF(N147="nulová",J147,0)</f>
        <v>0</v>
      </c>
      <c r="BJ147" s="16" t="s">
        <v>122</v>
      </c>
      <c r="BK147" s="163">
        <f>ROUND(I147*H147,2)</f>
        <v>0</v>
      </c>
      <c r="BL147" s="16" t="s">
        <v>121</v>
      </c>
      <c r="BM147" s="162" t="s">
        <v>174</v>
      </c>
    </row>
    <row r="148" spans="1:65" s="2" customFormat="1" ht="37.9" customHeight="1">
      <c r="A148" s="31"/>
      <c r="B148" s="149"/>
      <c r="C148" s="150" t="s">
        <v>175</v>
      </c>
      <c r="D148" s="150" t="s">
        <v>117</v>
      </c>
      <c r="E148" s="151" t="s">
        <v>176</v>
      </c>
      <c r="F148" s="152" t="s">
        <v>177</v>
      </c>
      <c r="G148" s="153" t="s">
        <v>120</v>
      </c>
      <c r="H148" s="154">
        <v>1150</v>
      </c>
      <c r="I148" s="155"/>
      <c r="J148" s="156">
        <f>ROUND(I148*H148,2)</f>
        <v>0</v>
      </c>
      <c r="K148" s="157"/>
      <c r="L148" s="32"/>
      <c r="M148" s="158" t="s">
        <v>1</v>
      </c>
      <c r="N148" s="159" t="s">
        <v>39</v>
      </c>
      <c r="O148" s="60"/>
      <c r="P148" s="160">
        <f>O148*H148</f>
        <v>0</v>
      </c>
      <c r="Q148" s="160">
        <v>0.10373</v>
      </c>
      <c r="R148" s="160">
        <f>Q148*H148</f>
        <v>119.2895</v>
      </c>
      <c r="S148" s="160">
        <v>0</v>
      </c>
      <c r="T148" s="161">
        <f>S148*H148</f>
        <v>0</v>
      </c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R148" s="162" t="s">
        <v>121</v>
      </c>
      <c r="AT148" s="162" t="s">
        <v>117</v>
      </c>
      <c r="AU148" s="162" t="s">
        <v>122</v>
      </c>
      <c r="AY148" s="16" t="s">
        <v>115</v>
      </c>
      <c r="BE148" s="163">
        <f>IF(N148="základná",J148,0)</f>
        <v>0</v>
      </c>
      <c r="BF148" s="163">
        <f>IF(N148="znížená",J148,0)</f>
        <v>0</v>
      </c>
      <c r="BG148" s="163">
        <f>IF(N148="zákl. prenesená",J148,0)</f>
        <v>0</v>
      </c>
      <c r="BH148" s="163">
        <f>IF(N148="zníž. prenesená",J148,0)</f>
        <v>0</v>
      </c>
      <c r="BI148" s="163">
        <f>IF(N148="nulová",J148,0)</f>
        <v>0</v>
      </c>
      <c r="BJ148" s="16" t="s">
        <v>122</v>
      </c>
      <c r="BK148" s="163">
        <f>ROUND(I148*H148,2)</f>
        <v>0</v>
      </c>
      <c r="BL148" s="16" t="s">
        <v>121</v>
      </c>
      <c r="BM148" s="162" t="s">
        <v>178</v>
      </c>
    </row>
    <row r="149" spans="1:65" s="2" customFormat="1" ht="33" customHeight="1">
      <c r="A149" s="31"/>
      <c r="B149" s="149"/>
      <c r="C149" s="150" t="s">
        <v>179</v>
      </c>
      <c r="D149" s="150" t="s">
        <v>117</v>
      </c>
      <c r="E149" s="151" t="s">
        <v>180</v>
      </c>
      <c r="F149" s="152" t="s">
        <v>181</v>
      </c>
      <c r="G149" s="153" t="s">
        <v>120</v>
      </c>
      <c r="H149" s="154">
        <v>220</v>
      </c>
      <c r="I149" s="155"/>
      <c r="J149" s="156">
        <f>ROUND(I149*H149,2)</f>
        <v>0</v>
      </c>
      <c r="K149" s="157"/>
      <c r="L149" s="32"/>
      <c r="M149" s="158" t="s">
        <v>1</v>
      </c>
      <c r="N149" s="159" t="s">
        <v>39</v>
      </c>
      <c r="O149" s="60"/>
      <c r="P149" s="160">
        <f>O149*H149</f>
        <v>0</v>
      </c>
      <c r="Q149" s="160">
        <v>0.12966</v>
      </c>
      <c r="R149" s="160">
        <f>Q149*H149</f>
        <v>28.525199999999998</v>
      </c>
      <c r="S149" s="160">
        <v>0</v>
      </c>
      <c r="T149" s="161">
        <f>S149*H149</f>
        <v>0</v>
      </c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R149" s="162" t="s">
        <v>121</v>
      </c>
      <c r="AT149" s="162" t="s">
        <v>117</v>
      </c>
      <c r="AU149" s="162" t="s">
        <v>122</v>
      </c>
      <c r="AY149" s="16" t="s">
        <v>115</v>
      </c>
      <c r="BE149" s="163">
        <f>IF(N149="základná",J149,0)</f>
        <v>0</v>
      </c>
      <c r="BF149" s="163">
        <f>IF(N149="znížená",J149,0)</f>
        <v>0</v>
      </c>
      <c r="BG149" s="163">
        <f>IF(N149="zákl. prenesená",J149,0)</f>
        <v>0</v>
      </c>
      <c r="BH149" s="163">
        <f>IF(N149="zníž. prenesená",J149,0)</f>
        <v>0</v>
      </c>
      <c r="BI149" s="163">
        <f>IF(N149="nulová",J149,0)</f>
        <v>0</v>
      </c>
      <c r="BJ149" s="16" t="s">
        <v>122</v>
      </c>
      <c r="BK149" s="163">
        <f>ROUND(I149*H149,2)</f>
        <v>0</v>
      </c>
      <c r="BL149" s="16" t="s">
        <v>121</v>
      </c>
      <c r="BM149" s="162" t="s">
        <v>182</v>
      </c>
    </row>
    <row r="150" spans="1:65" s="12" customFormat="1" ht="22.9" customHeight="1">
      <c r="B150" s="136"/>
      <c r="D150" s="137" t="s">
        <v>72</v>
      </c>
      <c r="E150" s="147" t="s">
        <v>156</v>
      </c>
      <c r="F150" s="147" t="s">
        <v>183</v>
      </c>
      <c r="I150" s="139"/>
      <c r="J150" s="148">
        <f>BK150</f>
        <v>0</v>
      </c>
      <c r="L150" s="136"/>
      <c r="M150" s="141"/>
      <c r="N150" s="142"/>
      <c r="O150" s="142"/>
      <c r="P150" s="143">
        <f>P151</f>
        <v>0</v>
      </c>
      <c r="Q150" s="142"/>
      <c r="R150" s="143">
        <f>R151</f>
        <v>2.4632399999999999</v>
      </c>
      <c r="S150" s="142"/>
      <c r="T150" s="144">
        <f>T151</f>
        <v>0</v>
      </c>
      <c r="AR150" s="137" t="s">
        <v>80</v>
      </c>
      <c r="AT150" s="145" t="s">
        <v>72</v>
      </c>
      <c r="AU150" s="145" t="s">
        <v>80</v>
      </c>
      <c r="AY150" s="137" t="s">
        <v>115</v>
      </c>
      <c r="BK150" s="146">
        <f>BK151</f>
        <v>0</v>
      </c>
    </row>
    <row r="151" spans="1:65" s="2" customFormat="1" ht="24.2" customHeight="1">
      <c r="A151" s="31"/>
      <c r="B151" s="149"/>
      <c r="C151" s="150" t="s">
        <v>184</v>
      </c>
      <c r="D151" s="150" t="s">
        <v>117</v>
      </c>
      <c r="E151" s="151" t="s">
        <v>185</v>
      </c>
      <c r="F151" s="152" t="s">
        <v>186</v>
      </c>
      <c r="G151" s="153" t="s">
        <v>187</v>
      </c>
      <c r="H151" s="154">
        <v>6</v>
      </c>
      <c r="I151" s="155"/>
      <c r="J151" s="156">
        <f>ROUND(I151*H151,2)</f>
        <v>0</v>
      </c>
      <c r="K151" s="157"/>
      <c r="L151" s="32"/>
      <c r="M151" s="158" t="s">
        <v>1</v>
      </c>
      <c r="N151" s="159" t="s">
        <v>39</v>
      </c>
      <c r="O151" s="60"/>
      <c r="P151" s="160">
        <f>O151*H151</f>
        <v>0</v>
      </c>
      <c r="Q151" s="160">
        <v>0.41054000000000002</v>
      </c>
      <c r="R151" s="160">
        <f>Q151*H151</f>
        <v>2.4632399999999999</v>
      </c>
      <c r="S151" s="160">
        <v>0</v>
      </c>
      <c r="T151" s="161">
        <f>S151*H151</f>
        <v>0</v>
      </c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R151" s="162" t="s">
        <v>121</v>
      </c>
      <c r="AT151" s="162" t="s">
        <v>117</v>
      </c>
      <c r="AU151" s="162" t="s">
        <v>122</v>
      </c>
      <c r="AY151" s="16" t="s">
        <v>115</v>
      </c>
      <c r="BE151" s="163">
        <f>IF(N151="základná",J151,0)</f>
        <v>0</v>
      </c>
      <c r="BF151" s="163">
        <f>IF(N151="znížená",J151,0)</f>
        <v>0</v>
      </c>
      <c r="BG151" s="163">
        <f>IF(N151="zákl. prenesená",J151,0)</f>
        <v>0</v>
      </c>
      <c r="BH151" s="163">
        <f>IF(N151="zníž. prenesená",J151,0)</f>
        <v>0</v>
      </c>
      <c r="BI151" s="163">
        <f>IF(N151="nulová",J151,0)</f>
        <v>0</v>
      </c>
      <c r="BJ151" s="16" t="s">
        <v>122</v>
      </c>
      <c r="BK151" s="163">
        <f>ROUND(I151*H151,2)</f>
        <v>0</v>
      </c>
      <c r="BL151" s="16" t="s">
        <v>121</v>
      </c>
      <c r="BM151" s="162" t="s">
        <v>188</v>
      </c>
    </row>
    <row r="152" spans="1:65" s="12" customFormat="1" ht="22.9" customHeight="1">
      <c r="B152" s="136"/>
      <c r="D152" s="137" t="s">
        <v>72</v>
      </c>
      <c r="E152" s="147" t="s">
        <v>161</v>
      </c>
      <c r="F152" s="147" t="s">
        <v>189</v>
      </c>
      <c r="I152" s="139"/>
      <c r="J152" s="148">
        <f>BK152</f>
        <v>0</v>
      </c>
      <c r="L152" s="136"/>
      <c r="M152" s="141"/>
      <c r="N152" s="142"/>
      <c r="O152" s="142"/>
      <c r="P152" s="143">
        <f>SUM(P153:P188)</f>
        <v>0</v>
      </c>
      <c r="Q152" s="142"/>
      <c r="R152" s="143">
        <f>SUM(R153:R188)</f>
        <v>53.848339340000003</v>
      </c>
      <c r="S152" s="142"/>
      <c r="T152" s="144">
        <f>SUM(T153:T188)</f>
        <v>0</v>
      </c>
      <c r="AR152" s="137" t="s">
        <v>80</v>
      </c>
      <c r="AT152" s="145" t="s">
        <v>72</v>
      </c>
      <c r="AU152" s="145" t="s">
        <v>80</v>
      </c>
      <c r="AY152" s="137" t="s">
        <v>115</v>
      </c>
      <c r="BK152" s="146">
        <f>SUM(BK153:BK188)</f>
        <v>0</v>
      </c>
    </row>
    <row r="153" spans="1:65" s="2" customFormat="1" ht="33" customHeight="1">
      <c r="A153" s="31"/>
      <c r="B153" s="149"/>
      <c r="C153" s="150" t="s">
        <v>190</v>
      </c>
      <c r="D153" s="150" t="s">
        <v>117</v>
      </c>
      <c r="E153" s="151" t="s">
        <v>191</v>
      </c>
      <c r="F153" s="152" t="s">
        <v>192</v>
      </c>
      <c r="G153" s="153" t="s">
        <v>120</v>
      </c>
      <c r="H153" s="154">
        <v>33</v>
      </c>
      <c r="I153" s="155"/>
      <c r="J153" s="156">
        <f>ROUND(I153*H153,2)</f>
        <v>0</v>
      </c>
      <c r="K153" s="157"/>
      <c r="L153" s="32"/>
      <c r="M153" s="158" t="s">
        <v>1</v>
      </c>
      <c r="N153" s="159" t="s">
        <v>39</v>
      </c>
      <c r="O153" s="60"/>
      <c r="P153" s="160">
        <f>O153*H153</f>
        <v>0</v>
      </c>
      <c r="Q153" s="160">
        <v>1.3999999999999999E-4</v>
      </c>
      <c r="R153" s="160">
        <f>Q153*H153</f>
        <v>4.62E-3</v>
      </c>
      <c r="S153" s="160">
        <v>0</v>
      </c>
      <c r="T153" s="161">
        <f>S153*H153</f>
        <v>0</v>
      </c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R153" s="162" t="s">
        <v>121</v>
      </c>
      <c r="AT153" s="162" t="s">
        <v>117</v>
      </c>
      <c r="AU153" s="162" t="s">
        <v>122</v>
      </c>
      <c r="AY153" s="16" t="s">
        <v>115</v>
      </c>
      <c r="BE153" s="163">
        <f>IF(N153="základná",J153,0)</f>
        <v>0</v>
      </c>
      <c r="BF153" s="163">
        <f>IF(N153="znížená",J153,0)</f>
        <v>0</v>
      </c>
      <c r="BG153" s="163">
        <f>IF(N153="zákl. prenesená",J153,0)</f>
        <v>0</v>
      </c>
      <c r="BH153" s="163">
        <f>IF(N153="zníž. prenesená",J153,0)</f>
        <v>0</v>
      </c>
      <c r="BI153" s="163">
        <f>IF(N153="nulová",J153,0)</f>
        <v>0</v>
      </c>
      <c r="BJ153" s="16" t="s">
        <v>122</v>
      </c>
      <c r="BK153" s="163">
        <f>ROUND(I153*H153,2)</f>
        <v>0</v>
      </c>
      <c r="BL153" s="16" t="s">
        <v>121</v>
      </c>
      <c r="BM153" s="162" t="s">
        <v>193</v>
      </c>
    </row>
    <row r="154" spans="1:65" s="13" customFormat="1">
      <c r="B154" s="164"/>
      <c r="D154" s="165" t="s">
        <v>124</v>
      </c>
      <c r="E154" s="166" t="s">
        <v>1</v>
      </c>
      <c r="F154" s="167" t="s">
        <v>194</v>
      </c>
      <c r="H154" s="168">
        <v>33</v>
      </c>
      <c r="I154" s="169"/>
      <c r="L154" s="164"/>
      <c r="M154" s="170"/>
      <c r="N154" s="171"/>
      <c r="O154" s="171"/>
      <c r="P154" s="171"/>
      <c r="Q154" s="171"/>
      <c r="R154" s="171"/>
      <c r="S154" s="171"/>
      <c r="T154" s="172"/>
      <c r="AT154" s="166" t="s">
        <v>124</v>
      </c>
      <c r="AU154" s="166" t="s">
        <v>122</v>
      </c>
      <c r="AV154" s="13" t="s">
        <v>122</v>
      </c>
      <c r="AW154" s="13" t="s">
        <v>30</v>
      </c>
      <c r="AX154" s="13" t="s">
        <v>80</v>
      </c>
      <c r="AY154" s="166" t="s">
        <v>115</v>
      </c>
    </row>
    <row r="155" spans="1:65" s="2" customFormat="1" ht="24.2" customHeight="1">
      <c r="A155" s="31"/>
      <c r="B155" s="149"/>
      <c r="C155" s="181" t="s">
        <v>195</v>
      </c>
      <c r="D155" s="181" t="s">
        <v>196</v>
      </c>
      <c r="E155" s="182" t="s">
        <v>197</v>
      </c>
      <c r="F155" s="183" t="s">
        <v>198</v>
      </c>
      <c r="G155" s="184" t="s">
        <v>199</v>
      </c>
      <c r="H155" s="185">
        <v>37.125</v>
      </c>
      <c r="I155" s="186"/>
      <c r="J155" s="187">
        <f>ROUND(I155*H155,2)</f>
        <v>0</v>
      </c>
      <c r="K155" s="188"/>
      <c r="L155" s="189"/>
      <c r="M155" s="190" t="s">
        <v>1</v>
      </c>
      <c r="N155" s="191" t="s">
        <v>39</v>
      </c>
      <c r="O155" s="60"/>
      <c r="P155" s="160">
        <f>O155*H155</f>
        <v>0</v>
      </c>
      <c r="Q155" s="160">
        <v>1E-3</v>
      </c>
      <c r="R155" s="160">
        <f>Q155*H155</f>
        <v>3.7124999999999998E-2</v>
      </c>
      <c r="S155" s="160">
        <v>0</v>
      </c>
      <c r="T155" s="161">
        <f>S155*H155</f>
        <v>0</v>
      </c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R155" s="162" t="s">
        <v>156</v>
      </c>
      <c r="AT155" s="162" t="s">
        <v>196</v>
      </c>
      <c r="AU155" s="162" t="s">
        <v>122</v>
      </c>
      <c r="AY155" s="16" t="s">
        <v>115</v>
      </c>
      <c r="BE155" s="163">
        <f>IF(N155="základná",J155,0)</f>
        <v>0</v>
      </c>
      <c r="BF155" s="163">
        <f>IF(N155="znížená",J155,0)</f>
        <v>0</v>
      </c>
      <c r="BG155" s="163">
        <f>IF(N155="zákl. prenesená",J155,0)</f>
        <v>0</v>
      </c>
      <c r="BH155" s="163">
        <f>IF(N155="zníž. prenesená",J155,0)</f>
        <v>0</v>
      </c>
      <c r="BI155" s="163">
        <f>IF(N155="nulová",J155,0)</f>
        <v>0</v>
      </c>
      <c r="BJ155" s="16" t="s">
        <v>122</v>
      </c>
      <c r="BK155" s="163">
        <f>ROUND(I155*H155,2)</f>
        <v>0</v>
      </c>
      <c r="BL155" s="16" t="s">
        <v>121</v>
      </c>
      <c r="BM155" s="162" t="s">
        <v>200</v>
      </c>
    </row>
    <row r="156" spans="1:65" s="13" customFormat="1">
      <c r="B156" s="164"/>
      <c r="D156" s="165" t="s">
        <v>124</v>
      </c>
      <c r="E156" s="166" t="s">
        <v>1</v>
      </c>
      <c r="F156" s="167" t="s">
        <v>201</v>
      </c>
      <c r="H156" s="168">
        <v>8.25</v>
      </c>
      <c r="I156" s="169"/>
      <c r="L156" s="164"/>
      <c r="M156" s="170"/>
      <c r="N156" s="171"/>
      <c r="O156" s="171"/>
      <c r="P156" s="171"/>
      <c r="Q156" s="171"/>
      <c r="R156" s="171"/>
      <c r="S156" s="171"/>
      <c r="T156" s="172"/>
      <c r="AT156" s="166" t="s">
        <v>124</v>
      </c>
      <c r="AU156" s="166" t="s">
        <v>122</v>
      </c>
      <c r="AV156" s="13" t="s">
        <v>122</v>
      </c>
      <c r="AW156" s="13" t="s">
        <v>30</v>
      </c>
      <c r="AX156" s="13" t="s">
        <v>80</v>
      </c>
      <c r="AY156" s="166" t="s">
        <v>115</v>
      </c>
    </row>
    <row r="157" spans="1:65" s="13" customFormat="1">
      <c r="B157" s="164"/>
      <c r="D157" s="165" t="s">
        <v>124</v>
      </c>
      <c r="F157" s="167" t="s">
        <v>202</v>
      </c>
      <c r="H157" s="168">
        <v>37.125</v>
      </c>
      <c r="I157" s="169"/>
      <c r="L157" s="164"/>
      <c r="M157" s="170"/>
      <c r="N157" s="171"/>
      <c r="O157" s="171"/>
      <c r="P157" s="171"/>
      <c r="Q157" s="171"/>
      <c r="R157" s="171"/>
      <c r="S157" s="171"/>
      <c r="T157" s="172"/>
      <c r="AT157" s="166" t="s">
        <v>124</v>
      </c>
      <c r="AU157" s="166" t="s">
        <v>122</v>
      </c>
      <c r="AV157" s="13" t="s">
        <v>122</v>
      </c>
      <c r="AW157" s="13" t="s">
        <v>3</v>
      </c>
      <c r="AX157" s="13" t="s">
        <v>80</v>
      </c>
      <c r="AY157" s="166" t="s">
        <v>115</v>
      </c>
    </row>
    <row r="158" spans="1:65" s="2" customFormat="1" ht="24.2" customHeight="1">
      <c r="A158" s="31"/>
      <c r="B158" s="149"/>
      <c r="C158" s="150" t="s">
        <v>203</v>
      </c>
      <c r="D158" s="150" t="s">
        <v>117</v>
      </c>
      <c r="E158" s="151" t="s">
        <v>204</v>
      </c>
      <c r="F158" s="152" t="s">
        <v>205</v>
      </c>
      <c r="G158" s="153" t="s">
        <v>120</v>
      </c>
      <c r="H158" s="154">
        <v>33</v>
      </c>
      <c r="I158" s="155"/>
      <c r="J158" s="156">
        <f>ROUND(I158*H158,2)</f>
        <v>0</v>
      </c>
      <c r="K158" s="157"/>
      <c r="L158" s="32"/>
      <c r="M158" s="158" t="s">
        <v>1</v>
      </c>
      <c r="N158" s="159" t="s">
        <v>39</v>
      </c>
      <c r="O158" s="60"/>
      <c r="P158" s="160">
        <f>O158*H158</f>
        <v>0</v>
      </c>
      <c r="Q158" s="160">
        <v>3.2000000000000003E-4</v>
      </c>
      <c r="R158" s="160">
        <f>Q158*H158</f>
        <v>1.0560000000000002E-2</v>
      </c>
      <c r="S158" s="160">
        <v>0</v>
      </c>
      <c r="T158" s="161">
        <f>S158*H158</f>
        <v>0</v>
      </c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R158" s="162" t="s">
        <v>121</v>
      </c>
      <c r="AT158" s="162" t="s">
        <v>117</v>
      </c>
      <c r="AU158" s="162" t="s">
        <v>122</v>
      </c>
      <c r="AY158" s="16" t="s">
        <v>115</v>
      </c>
      <c r="BE158" s="163">
        <f>IF(N158="základná",J158,0)</f>
        <v>0</v>
      </c>
      <c r="BF158" s="163">
        <f>IF(N158="znížená",J158,0)</f>
        <v>0</v>
      </c>
      <c r="BG158" s="163">
        <f>IF(N158="zákl. prenesená",J158,0)</f>
        <v>0</v>
      </c>
      <c r="BH158" s="163">
        <f>IF(N158="zníž. prenesená",J158,0)</f>
        <v>0</v>
      </c>
      <c r="BI158" s="163">
        <f>IF(N158="nulová",J158,0)</f>
        <v>0</v>
      </c>
      <c r="BJ158" s="16" t="s">
        <v>122</v>
      </c>
      <c r="BK158" s="163">
        <f>ROUND(I158*H158,2)</f>
        <v>0</v>
      </c>
      <c r="BL158" s="16" t="s">
        <v>121</v>
      </c>
      <c r="BM158" s="162" t="s">
        <v>206</v>
      </c>
    </row>
    <row r="159" spans="1:65" s="2" customFormat="1" ht="24.2" customHeight="1">
      <c r="A159" s="31"/>
      <c r="B159" s="149"/>
      <c r="C159" s="150" t="s">
        <v>207</v>
      </c>
      <c r="D159" s="150" t="s">
        <v>117</v>
      </c>
      <c r="E159" s="151" t="s">
        <v>208</v>
      </c>
      <c r="F159" s="152" t="s">
        <v>209</v>
      </c>
      <c r="G159" s="153" t="s">
        <v>120</v>
      </c>
      <c r="H159" s="154">
        <v>33</v>
      </c>
      <c r="I159" s="155"/>
      <c r="J159" s="156">
        <f>ROUND(I159*H159,2)</f>
        <v>0</v>
      </c>
      <c r="K159" s="157"/>
      <c r="L159" s="32"/>
      <c r="M159" s="158" t="s">
        <v>1</v>
      </c>
      <c r="N159" s="159" t="s">
        <v>39</v>
      </c>
      <c r="O159" s="60"/>
      <c r="P159" s="160">
        <f>O159*H159</f>
        <v>0</v>
      </c>
      <c r="Q159" s="160">
        <v>9.3999999999999998E-6</v>
      </c>
      <c r="R159" s="160">
        <f>Q159*H159</f>
        <v>3.102E-4</v>
      </c>
      <c r="S159" s="160">
        <v>0</v>
      </c>
      <c r="T159" s="161">
        <f>S159*H159</f>
        <v>0</v>
      </c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R159" s="162" t="s">
        <v>121</v>
      </c>
      <c r="AT159" s="162" t="s">
        <v>117</v>
      </c>
      <c r="AU159" s="162" t="s">
        <v>122</v>
      </c>
      <c r="AY159" s="16" t="s">
        <v>115</v>
      </c>
      <c r="BE159" s="163">
        <f>IF(N159="základná",J159,0)</f>
        <v>0</v>
      </c>
      <c r="BF159" s="163">
        <f>IF(N159="znížená",J159,0)</f>
        <v>0</v>
      </c>
      <c r="BG159" s="163">
        <f>IF(N159="zákl. prenesená",J159,0)</f>
        <v>0</v>
      </c>
      <c r="BH159" s="163">
        <f>IF(N159="zníž. prenesená",J159,0)</f>
        <v>0</v>
      </c>
      <c r="BI159" s="163">
        <f>IF(N159="nulová",J159,0)</f>
        <v>0</v>
      </c>
      <c r="BJ159" s="16" t="s">
        <v>122</v>
      </c>
      <c r="BK159" s="163">
        <f>ROUND(I159*H159,2)</f>
        <v>0</v>
      </c>
      <c r="BL159" s="16" t="s">
        <v>121</v>
      </c>
      <c r="BM159" s="162" t="s">
        <v>210</v>
      </c>
    </row>
    <row r="160" spans="1:65" s="2" customFormat="1" ht="33" customHeight="1">
      <c r="A160" s="31"/>
      <c r="B160" s="149"/>
      <c r="C160" s="150" t="s">
        <v>211</v>
      </c>
      <c r="D160" s="150" t="s">
        <v>117</v>
      </c>
      <c r="E160" s="151" t="s">
        <v>212</v>
      </c>
      <c r="F160" s="152" t="s">
        <v>213</v>
      </c>
      <c r="G160" s="153" t="s">
        <v>130</v>
      </c>
      <c r="H160" s="154">
        <v>12</v>
      </c>
      <c r="I160" s="155"/>
      <c r="J160" s="156">
        <f>ROUND(I160*H160,2)</f>
        <v>0</v>
      </c>
      <c r="K160" s="157"/>
      <c r="L160" s="32"/>
      <c r="M160" s="158" t="s">
        <v>1</v>
      </c>
      <c r="N160" s="159" t="s">
        <v>39</v>
      </c>
      <c r="O160" s="60"/>
      <c r="P160" s="160">
        <f>O160*H160</f>
        <v>0</v>
      </c>
      <c r="Q160" s="160">
        <v>0.13939441999999999</v>
      </c>
      <c r="R160" s="160">
        <f>Q160*H160</f>
        <v>1.6727330399999998</v>
      </c>
      <c r="S160" s="160">
        <v>0</v>
      </c>
      <c r="T160" s="161">
        <f>S160*H160</f>
        <v>0</v>
      </c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R160" s="162" t="s">
        <v>121</v>
      </c>
      <c r="AT160" s="162" t="s">
        <v>117</v>
      </c>
      <c r="AU160" s="162" t="s">
        <v>122</v>
      </c>
      <c r="AY160" s="16" t="s">
        <v>115</v>
      </c>
      <c r="BE160" s="163">
        <f>IF(N160="základná",J160,0)</f>
        <v>0</v>
      </c>
      <c r="BF160" s="163">
        <f>IF(N160="znížená",J160,0)</f>
        <v>0</v>
      </c>
      <c r="BG160" s="163">
        <f>IF(N160="zákl. prenesená",J160,0)</f>
        <v>0</v>
      </c>
      <c r="BH160" s="163">
        <f>IF(N160="zníž. prenesená",J160,0)</f>
        <v>0</v>
      </c>
      <c r="BI160" s="163">
        <f>IF(N160="nulová",J160,0)</f>
        <v>0</v>
      </c>
      <c r="BJ160" s="16" t="s">
        <v>122</v>
      </c>
      <c r="BK160" s="163">
        <f>ROUND(I160*H160,2)</f>
        <v>0</v>
      </c>
      <c r="BL160" s="16" t="s">
        <v>121</v>
      </c>
      <c r="BM160" s="162" t="s">
        <v>214</v>
      </c>
    </row>
    <row r="161" spans="1:65" s="2" customFormat="1" ht="21.75" customHeight="1">
      <c r="A161" s="31"/>
      <c r="B161" s="149"/>
      <c r="C161" s="181" t="s">
        <v>7</v>
      </c>
      <c r="D161" s="181" t="s">
        <v>196</v>
      </c>
      <c r="E161" s="182" t="s">
        <v>215</v>
      </c>
      <c r="F161" s="183" t="s">
        <v>216</v>
      </c>
      <c r="G161" s="184" t="s">
        <v>187</v>
      </c>
      <c r="H161" s="185">
        <v>12.12</v>
      </c>
      <c r="I161" s="186"/>
      <c r="J161" s="187">
        <f>ROUND(I161*H161,2)</f>
        <v>0</v>
      </c>
      <c r="K161" s="188"/>
      <c r="L161" s="189"/>
      <c r="M161" s="190" t="s">
        <v>1</v>
      </c>
      <c r="N161" s="191" t="s">
        <v>39</v>
      </c>
      <c r="O161" s="60"/>
      <c r="P161" s="160">
        <f>O161*H161</f>
        <v>0</v>
      </c>
      <c r="Q161" s="160">
        <v>8.48E-2</v>
      </c>
      <c r="R161" s="160">
        <f>Q161*H161</f>
        <v>1.027776</v>
      </c>
      <c r="S161" s="160">
        <v>0</v>
      </c>
      <c r="T161" s="161">
        <f>S161*H161</f>
        <v>0</v>
      </c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R161" s="162" t="s">
        <v>156</v>
      </c>
      <c r="AT161" s="162" t="s">
        <v>196</v>
      </c>
      <c r="AU161" s="162" t="s">
        <v>122</v>
      </c>
      <c r="AY161" s="16" t="s">
        <v>115</v>
      </c>
      <c r="BE161" s="163">
        <f>IF(N161="základná",J161,0)</f>
        <v>0</v>
      </c>
      <c r="BF161" s="163">
        <f>IF(N161="znížená",J161,0)</f>
        <v>0</v>
      </c>
      <c r="BG161" s="163">
        <f>IF(N161="zákl. prenesená",J161,0)</f>
        <v>0</v>
      </c>
      <c r="BH161" s="163">
        <f>IF(N161="zníž. prenesená",J161,0)</f>
        <v>0</v>
      </c>
      <c r="BI161" s="163">
        <f>IF(N161="nulová",J161,0)</f>
        <v>0</v>
      </c>
      <c r="BJ161" s="16" t="s">
        <v>122</v>
      </c>
      <c r="BK161" s="163">
        <f>ROUND(I161*H161,2)</f>
        <v>0</v>
      </c>
      <c r="BL161" s="16" t="s">
        <v>121</v>
      </c>
      <c r="BM161" s="162" t="s">
        <v>217</v>
      </c>
    </row>
    <row r="162" spans="1:65" s="13" customFormat="1">
      <c r="B162" s="164"/>
      <c r="D162" s="165" t="s">
        <v>124</v>
      </c>
      <c r="F162" s="167" t="s">
        <v>218</v>
      </c>
      <c r="H162" s="168">
        <v>12.12</v>
      </c>
      <c r="I162" s="169"/>
      <c r="L162" s="164"/>
      <c r="M162" s="170"/>
      <c r="N162" s="171"/>
      <c r="O162" s="171"/>
      <c r="P162" s="171"/>
      <c r="Q162" s="171"/>
      <c r="R162" s="171"/>
      <c r="S162" s="171"/>
      <c r="T162" s="172"/>
      <c r="AT162" s="166" t="s">
        <v>124</v>
      </c>
      <c r="AU162" s="166" t="s">
        <v>122</v>
      </c>
      <c r="AV162" s="13" t="s">
        <v>122</v>
      </c>
      <c r="AW162" s="13" t="s">
        <v>3</v>
      </c>
      <c r="AX162" s="13" t="s">
        <v>80</v>
      </c>
      <c r="AY162" s="166" t="s">
        <v>115</v>
      </c>
    </row>
    <row r="163" spans="1:65" s="2" customFormat="1" ht="33" customHeight="1">
      <c r="A163" s="31"/>
      <c r="B163" s="149"/>
      <c r="C163" s="150" t="s">
        <v>219</v>
      </c>
      <c r="D163" s="150" t="s">
        <v>117</v>
      </c>
      <c r="E163" s="151" t="s">
        <v>220</v>
      </c>
      <c r="F163" s="152" t="s">
        <v>221</v>
      </c>
      <c r="G163" s="153" t="s">
        <v>130</v>
      </c>
      <c r="H163" s="154">
        <v>153</v>
      </c>
      <c r="I163" s="155"/>
      <c r="J163" s="156">
        <f>ROUND(I163*H163,2)</f>
        <v>0</v>
      </c>
      <c r="K163" s="157"/>
      <c r="L163" s="32"/>
      <c r="M163" s="158" t="s">
        <v>1</v>
      </c>
      <c r="N163" s="159" t="s">
        <v>39</v>
      </c>
      <c r="O163" s="60"/>
      <c r="P163" s="160">
        <f>O163*H163</f>
        <v>0</v>
      </c>
      <c r="Q163" s="160">
        <v>0.15112999999999999</v>
      </c>
      <c r="R163" s="160">
        <f>Q163*H163</f>
        <v>23.122889999999998</v>
      </c>
      <c r="S163" s="160">
        <v>0</v>
      </c>
      <c r="T163" s="161">
        <f>S163*H163</f>
        <v>0</v>
      </c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R163" s="162" t="s">
        <v>121</v>
      </c>
      <c r="AT163" s="162" t="s">
        <v>117</v>
      </c>
      <c r="AU163" s="162" t="s">
        <v>122</v>
      </c>
      <c r="AY163" s="16" t="s">
        <v>115</v>
      </c>
      <c r="BE163" s="163">
        <f>IF(N163="základná",J163,0)</f>
        <v>0</v>
      </c>
      <c r="BF163" s="163">
        <f>IF(N163="znížená",J163,0)</f>
        <v>0</v>
      </c>
      <c r="BG163" s="163">
        <f>IF(N163="zákl. prenesená",J163,0)</f>
        <v>0</v>
      </c>
      <c r="BH163" s="163">
        <f>IF(N163="zníž. prenesená",J163,0)</f>
        <v>0</v>
      </c>
      <c r="BI163" s="163">
        <f>IF(N163="nulová",J163,0)</f>
        <v>0</v>
      </c>
      <c r="BJ163" s="16" t="s">
        <v>122</v>
      </c>
      <c r="BK163" s="163">
        <f>ROUND(I163*H163,2)</f>
        <v>0</v>
      </c>
      <c r="BL163" s="16" t="s">
        <v>121</v>
      </c>
      <c r="BM163" s="162" t="s">
        <v>222</v>
      </c>
    </row>
    <row r="164" spans="1:65" s="13" customFormat="1">
      <c r="B164" s="164"/>
      <c r="D164" s="165" t="s">
        <v>124</v>
      </c>
      <c r="E164" s="166" t="s">
        <v>1</v>
      </c>
      <c r="F164" s="167" t="s">
        <v>223</v>
      </c>
      <c r="H164" s="168">
        <v>153</v>
      </c>
      <c r="I164" s="169"/>
      <c r="L164" s="164"/>
      <c r="M164" s="170"/>
      <c r="N164" s="171"/>
      <c r="O164" s="171"/>
      <c r="P164" s="171"/>
      <c r="Q164" s="171"/>
      <c r="R164" s="171"/>
      <c r="S164" s="171"/>
      <c r="T164" s="172"/>
      <c r="AT164" s="166" t="s">
        <v>124</v>
      </c>
      <c r="AU164" s="166" t="s">
        <v>122</v>
      </c>
      <c r="AV164" s="13" t="s">
        <v>122</v>
      </c>
      <c r="AW164" s="13" t="s">
        <v>30</v>
      </c>
      <c r="AX164" s="13" t="s">
        <v>80</v>
      </c>
      <c r="AY164" s="166" t="s">
        <v>115</v>
      </c>
    </row>
    <row r="165" spans="1:65" s="2" customFormat="1" ht="24.2" customHeight="1">
      <c r="A165" s="31"/>
      <c r="B165" s="149"/>
      <c r="C165" s="181" t="s">
        <v>13</v>
      </c>
      <c r="D165" s="181" t="s">
        <v>196</v>
      </c>
      <c r="E165" s="182" t="s">
        <v>224</v>
      </c>
      <c r="F165" s="183" t="s">
        <v>225</v>
      </c>
      <c r="G165" s="184" t="s">
        <v>187</v>
      </c>
      <c r="H165" s="185">
        <v>142.41</v>
      </c>
      <c r="I165" s="186"/>
      <c r="J165" s="187">
        <f>ROUND(I165*H165,2)</f>
        <v>0</v>
      </c>
      <c r="K165" s="188"/>
      <c r="L165" s="189"/>
      <c r="M165" s="190" t="s">
        <v>1</v>
      </c>
      <c r="N165" s="191" t="s">
        <v>39</v>
      </c>
      <c r="O165" s="60"/>
      <c r="P165" s="160">
        <f>O165*H165</f>
        <v>0</v>
      </c>
      <c r="Q165" s="160">
        <v>4.8000000000000001E-2</v>
      </c>
      <c r="R165" s="160">
        <f>Q165*H165</f>
        <v>6.83568</v>
      </c>
      <c r="S165" s="160">
        <v>0</v>
      </c>
      <c r="T165" s="161">
        <f>S165*H165</f>
        <v>0</v>
      </c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R165" s="162" t="s">
        <v>156</v>
      </c>
      <c r="AT165" s="162" t="s">
        <v>196</v>
      </c>
      <c r="AU165" s="162" t="s">
        <v>122</v>
      </c>
      <c r="AY165" s="16" t="s">
        <v>115</v>
      </c>
      <c r="BE165" s="163">
        <f>IF(N165="základná",J165,0)</f>
        <v>0</v>
      </c>
      <c r="BF165" s="163">
        <f>IF(N165="znížená",J165,0)</f>
        <v>0</v>
      </c>
      <c r="BG165" s="163">
        <f>IF(N165="zákl. prenesená",J165,0)</f>
        <v>0</v>
      </c>
      <c r="BH165" s="163">
        <f>IF(N165="zníž. prenesená",J165,0)</f>
        <v>0</v>
      </c>
      <c r="BI165" s="163">
        <f>IF(N165="nulová",J165,0)</f>
        <v>0</v>
      </c>
      <c r="BJ165" s="16" t="s">
        <v>122</v>
      </c>
      <c r="BK165" s="163">
        <f>ROUND(I165*H165,2)</f>
        <v>0</v>
      </c>
      <c r="BL165" s="16" t="s">
        <v>121</v>
      </c>
      <c r="BM165" s="162" t="s">
        <v>226</v>
      </c>
    </row>
    <row r="166" spans="1:65" s="13" customFormat="1">
      <c r="B166" s="164"/>
      <c r="D166" s="165" t="s">
        <v>124</v>
      </c>
      <c r="E166" s="166" t="s">
        <v>1</v>
      </c>
      <c r="F166" s="167" t="s">
        <v>227</v>
      </c>
      <c r="H166" s="168">
        <v>141</v>
      </c>
      <c r="I166" s="169"/>
      <c r="L166" s="164"/>
      <c r="M166" s="170"/>
      <c r="N166" s="171"/>
      <c r="O166" s="171"/>
      <c r="P166" s="171"/>
      <c r="Q166" s="171"/>
      <c r="R166" s="171"/>
      <c r="S166" s="171"/>
      <c r="T166" s="172"/>
      <c r="AT166" s="166" t="s">
        <v>124</v>
      </c>
      <c r="AU166" s="166" t="s">
        <v>122</v>
      </c>
      <c r="AV166" s="13" t="s">
        <v>122</v>
      </c>
      <c r="AW166" s="13" t="s">
        <v>30</v>
      </c>
      <c r="AX166" s="13" t="s">
        <v>80</v>
      </c>
      <c r="AY166" s="166" t="s">
        <v>115</v>
      </c>
    </row>
    <row r="167" spans="1:65" s="13" customFormat="1">
      <c r="B167" s="164"/>
      <c r="D167" s="165" t="s">
        <v>124</v>
      </c>
      <c r="F167" s="167" t="s">
        <v>228</v>
      </c>
      <c r="H167" s="168">
        <v>142.41</v>
      </c>
      <c r="I167" s="169"/>
      <c r="L167" s="164"/>
      <c r="M167" s="170"/>
      <c r="N167" s="171"/>
      <c r="O167" s="171"/>
      <c r="P167" s="171"/>
      <c r="Q167" s="171"/>
      <c r="R167" s="171"/>
      <c r="S167" s="171"/>
      <c r="T167" s="172"/>
      <c r="AT167" s="166" t="s">
        <v>124</v>
      </c>
      <c r="AU167" s="166" t="s">
        <v>122</v>
      </c>
      <c r="AV167" s="13" t="s">
        <v>122</v>
      </c>
      <c r="AW167" s="13" t="s">
        <v>3</v>
      </c>
      <c r="AX167" s="13" t="s">
        <v>80</v>
      </c>
      <c r="AY167" s="166" t="s">
        <v>115</v>
      </c>
    </row>
    <row r="168" spans="1:65" s="2" customFormat="1" ht="21.75" customHeight="1">
      <c r="A168" s="31"/>
      <c r="B168" s="149"/>
      <c r="C168" s="181" t="s">
        <v>229</v>
      </c>
      <c r="D168" s="181" t="s">
        <v>196</v>
      </c>
      <c r="E168" s="182" t="s">
        <v>230</v>
      </c>
      <c r="F168" s="183" t="s">
        <v>231</v>
      </c>
      <c r="G168" s="184" t="s">
        <v>187</v>
      </c>
      <c r="H168" s="185">
        <v>15.539</v>
      </c>
      <c r="I168" s="186"/>
      <c r="J168" s="187">
        <f>ROUND(I168*H168,2)</f>
        <v>0</v>
      </c>
      <c r="K168" s="188"/>
      <c r="L168" s="189"/>
      <c r="M168" s="190" t="s">
        <v>1</v>
      </c>
      <c r="N168" s="191" t="s">
        <v>39</v>
      </c>
      <c r="O168" s="60"/>
      <c r="P168" s="160">
        <f>O168*H168</f>
        <v>0</v>
      </c>
      <c r="Q168" s="160">
        <v>6.0400000000000002E-2</v>
      </c>
      <c r="R168" s="160">
        <f>Q168*H168</f>
        <v>0.93855560000000005</v>
      </c>
      <c r="S168" s="160">
        <v>0</v>
      </c>
      <c r="T168" s="161">
        <f>S168*H168</f>
        <v>0</v>
      </c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R168" s="162" t="s">
        <v>156</v>
      </c>
      <c r="AT168" s="162" t="s">
        <v>196</v>
      </c>
      <c r="AU168" s="162" t="s">
        <v>122</v>
      </c>
      <c r="AY168" s="16" t="s">
        <v>115</v>
      </c>
      <c r="BE168" s="163">
        <f>IF(N168="základná",J168,0)</f>
        <v>0</v>
      </c>
      <c r="BF168" s="163">
        <f>IF(N168="znížená",J168,0)</f>
        <v>0</v>
      </c>
      <c r="BG168" s="163">
        <f>IF(N168="zákl. prenesená",J168,0)</f>
        <v>0</v>
      </c>
      <c r="BH168" s="163">
        <f>IF(N168="zníž. prenesená",J168,0)</f>
        <v>0</v>
      </c>
      <c r="BI168" s="163">
        <f>IF(N168="nulová",J168,0)</f>
        <v>0</v>
      </c>
      <c r="BJ168" s="16" t="s">
        <v>122</v>
      </c>
      <c r="BK168" s="163">
        <f>ROUND(I168*H168,2)</f>
        <v>0</v>
      </c>
      <c r="BL168" s="16" t="s">
        <v>121</v>
      </c>
      <c r="BM168" s="162" t="s">
        <v>232</v>
      </c>
    </row>
    <row r="169" spans="1:65" s="13" customFormat="1">
      <c r="B169" s="164"/>
      <c r="D169" s="165" t="s">
        <v>124</v>
      </c>
      <c r="E169" s="166" t="s">
        <v>1</v>
      </c>
      <c r="F169" s="167" t="s">
        <v>233</v>
      </c>
      <c r="H169" s="168">
        <v>15.385</v>
      </c>
      <c r="I169" s="169"/>
      <c r="L169" s="164"/>
      <c r="M169" s="170"/>
      <c r="N169" s="171"/>
      <c r="O169" s="171"/>
      <c r="P169" s="171"/>
      <c r="Q169" s="171"/>
      <c r="R169" s="171"/>
      <c r="S169" s="171"/>
      <c r="T169" s="172"/>
      <c r="AT169" s="166" t="s">
        <v>124</v>
      </c>
      <c r="AU169" s="166" t="s">
        <v>122</v>
      </c>
      <c r="AV169" s="13" t="s">
        <v>122</v>
      </c>
      <c r="AW169" s="13" t="s">
        <v>30</v>
      </c>
      <c r="AX169" s="13" t="s">
        <v>80</v>
      </c>
      <c r="AY169" s="166" t="s">
        <v>115</v>
      </c>
    </row>
    <row r="170" spans="1:65" s="13" customFormat="1">
      <c r="B170" s="164"/>
      <c r="D170" s="165" t="s">
        <v>124</v>
      </c>
      <c r="F170" s="167" t="s">
        <v>234</v>
      </c>
      <c r="H170" s="168">
        <v>15.539</v>
      </c>
      <c r="I170" s="169"/>
      <c r="L170" s="164"/>
      <c r="M170" s="170"/>
      <c r="N170" s="171"/>
      <c r="O170" s="171"/>
      <c r="P170" s="171"/>
      <c r="Q170" s="171"/>
      <c r="R170" s="171"/>
      <c r="S170" s="171"/>
      <c r="T170" s="172"/>
      <c r="AT170" s="166" t="s">
        <v>124</v>
      </c>
      <c r="AU170" s="166" t="s">
        <v>122</v>
      </c>
      <c r="AV170" s="13" t="s">
        <v>122</v>
      </c>
      <c r="AW170" s="13" t="s">
        <v>3</v>
      </c>
      <c r="AX170" s="13" t="s">
        <v>80</v>
      </c>
      <c r="AY170" s="166" t="s">
        <v>115</v>
      </c>
    </row>
    <row r="171" spans="1:65" s="2" customFormat="1" ht="37.9" customHeight="1">
      <c r="A171" s="31"/>
      <c r="B171" s="149"/>
      <c r="C171" s="150" t="s">
        <v>235</v>
      </c>
      <c r="D171" s="150" t="s">
        <v>117</v>
      </c>
      <c r="E171" s="151" t="s">
        <v>236</v>
      </c>
      <c r="F171" s="152" t="s">
        <v>237</v>
      </c>
      <c r="G171" s="153" t="s">
        <v>130</v>
      </c>
      <c r="H171" s="154">
        <v>54</v>
      </c>
      <c r="I171" s="155"/>
      <c r="J171" s="156">
        <f>ROUND(I171*H171,2)</f>
        <v>0</v>
      </c>
      <c r="K171" s="157"/>
      <c r="L171" s="32"/>
      <c r="M171" s="158" t="s">
        <v>1</v>
      </c>
      <c r="N171" s="159" t="s">
        <v>39</v>
      </c>
      <c r="O171" s="60"/>
      <c r="P171" s="160">
        <f>O171*H171</f>
        <v>0</v>
      </c>
      <c r="Q171" s="160">
        <v>9.8530000000000006E-2</v>
      </c>
      <c r="R171" s="160">
        <f>Q171*H171</f>
        <v>5.3206199999999999</v>
      </c>
      <c r="S171" s="160">
        <v>0</v>
      </c>
      <c r="T171" s="161">
        <f>S171*H171</f>
        <v>0</v>
      </c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R171" s="162" t="s">
        <v>121</v>
      </c>
      <c r="AT171" s="162" t="s">
        <v>117</v>
      </c>
      <c r="AU171" s="162" t="s">
        <v>122</v>
      </c>
      <c r="AY171" s="16" t="s">
        <v>115</v>
      </c>
      <c r="BE171" s="163">
        <f>IF(N171="základná",J171,0)</f>
        <v>0</v>
      </c>
      <c r="BF171" s="163">
        <f>IF(N171="znížená",J171,0)</f>
        <v>0</v>
      </c>
      <c r="BG171" s="163">
        <f>IF(N171="zákl. prenesená",J171,0)</f>
        <v>0</v>
      </c>
      <c r="BH171" s="163">
        <f>IF(N171="zníž. prenesená",J171,0)</f>
        <v>0</v>
      </c>
      <c r="BI171" s="163">
        <f>IF(N171="nulová",J171,0)</f>
        <v>0</v>
      </c>
      <c r="BJ171" s="16" t="s">
        <v>122</v>
      </c>
      <c r="BK171" s="163">
        <f>ROUND(I171*H171,2)</f>
        <v>0</v>
      </c>
      <c r="BL171" s="16" t="s">
        <v>121</v>
      </c>
      <c r="BM171" s="162" t="s">
        <v>238</v>
      </c>
    </row>
    <row r="172" spans="1:65" s="13" customFormat="1">
      <c r="B172" s="164"/>
      <c r="D172" s="165" t="s">
        <v>124</v>
      </c>
      <c r="E172" s="166" t="s">
        <v>1</v>
      </c>
      <c r="F172" s="167" t="s">
        <v>239</v>
      </c>
      <c r="H172" s="168">
        <v>54</v>
      </c>
      <c r="I172" s="169"/>
      <c r="L172" s="164"/>
      <c r="M172" s="170"/>
      <c r="N172" s="171"/>
      <c r="O172" s="171"/>
      <c r="P172" s="171"/>
      <c r="Q172" s="171"/>
      <c r="R172" s="171"/>
      <c r="S172" s="171"/>
      <c r="T172" s="172"/>
      <c r="AT172" s="166" t="s">
        <v>124</v>
      </c>
      <c r="AU172" s="166" t="s">
        <v>122</v>
      </c>
      <c r="AV172" s="13" t="s">
        <v>122</v>
      </c>
      <c r="AW172" s="13" t="s">
        <v>30</v>
      </c>
      <c r="AX172" s="13" t="s">
        <v>80</v>
      </c>
      <c r="AY172" s="166" t="s">
        <v>115</v>
      </c>
    </row>
    <row r="173" spans="1:65" s="2" customFormat="1" ht="21.75" customHeight="1">
      <c r="A173" s="31"/>
      <c r="B173" s="149"/>
      <c r="C173" s="181" t="s">
        <v>240</v>
      </c>
      <c r="D173" s="181" t="s">
        <v>196</v>
      </c>
      <c r="E173" s="182" t="s">
        <v>241</v>
      </c>
      <c r="F173" s="183" t="s">
        <v>242</v>
      </c>
      <c r="G173" s="184" t="s">
        <v>187</v>
      </c>
      <c r="H173" s="185">
        <v>54.54</v>
      </c>
      <c r="I173" s="186"/>
      <c r="J173" s="187">
        <f>ROUND(I173*H173,2)</f>
        <v>0</v>
      </c>
      <c r="K173" s="188"/>
      <c r="L173" s="189"/>
      <c r="M173" s="190" t="s">
        <v>1</v>
      </c>
      <c r="N173" s="191" t="s">
        <v>39</v>
      </c>
      <c r="O173" s="60"/>
      <c r="P173" s="160">
        <f>O173*H173</f>
        <v>0</v>
      </c>
      <c r="Q173" s="160">
        <v>2.3E-2</v>
      </c>
      <c r="R173" s="160">
        <f>Q173*H173</f>
        <v>1.2544199999999999</v>
      </c>
      <c r="S173" s="160">
        <v>0</v>
      </c>
      <c r="T173" s="161">
        <f>S173*H173</f>
        <v>0</v>
      </c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R173" s="162" t="s">
        <v>156</v>
      </c>
      <c r="AT173" s="162" t="s">
        <v>196</v>
      </c>
      <c r="AU173" s="162" t="s">
        <v>122</v>
      </c>
      <c r="AY173" s="16" t="s">
        <v>115</v>
      </c>
      <c r="BE173" s="163">
        <f>IF(N173="základná",J173,0)</f>
        <v>0</v>
      </c>
      <c r="BF173" s="163">
        <f>IF(N173="znížená",J173,0)</f>
        <v>0</v>
      </c>
      <c r="BG173" s="163">
        <f>IF(N173="zákl. prenesená",J173,0)</f>
        <v>0</v>
      </c>
      <c r="BH173" s="163">
        <f>IF(N173="zníž. prenesená",J173,0)</f>
        <v>0</v>
      </c>
      <c r="BI173" s="163">
        <f>IF(N173="nulová",J173,0)</f>
        <v>0</v>
      </c>
      <c r="BJ173" s="16" t="s">
        <v>122</v>
      </c>
      <c r="BK173" s="163">
        <f>ROUND(I173*H173,2)</f>
        <v>0</v>
      </c>
      <c r="BL173" s="16" t="s">
        <v>121</v>
      </c>
      <c r="BM173" s="162" t="s">
        <v>243</v>
      </c>
    </row>
    <row r="174" spans="1:65" s="13" customFormat="1">
      <c r="B174" s="164"/>
      <c r="D174" s="165" t="s">
        <v>124</v>
      </c>
      <c r="F174" s="167" t="s">
        <v>244</v>
      </c>
      <c r="H174" s="168">
        <v>54.54</v>
      </c>
      <c r="I174" s="169"/>
      <c r="L174" s="164"/>
      <c r="M174" s="170"/>
      <c r="N174" s="171"/>
      <c r="O174" s="171"/>
      <c r="P174" s="171"/>
      <c r="Q174" s="171"/>
      <c r="R174" s="171"/>
      <c r="S174" s="171"/>
      <c r="T174" s="172"/>
      <c r="AT174" s="166" t="s">
        <v>124</v>
      </c>
      <c r="AU174" s="166" t="s">
        <v>122</v>
      </c>
      <c r="AV174" s="13" t="s">
        <v>122</v>
      </c>
      <c r="AW174" s="13" t="s">
        <v>3</v>
      </c>
      <c r="AX174" s="13" t="s">
        <v>80</v>
      </c>
      <c r="AY174" s="166" t="s">
        <v>115</v>
      </c>
    </row>
    <row r="175" spans="1:65" s="2" customFormat="1" ht="33" customHeight="1">
      <c r="A175" s="31"/>
      <c r="B175" s="149"/>
      <c r="C175" s="150" t="s">
        <v>245</v>
      </c>
      <c r="D175" s="150" t="s">
        <v>117</v>
      </c>
      <c r="E175" s="151" t="s">
        <v>246</v>
      </c>
      <c r="F175" s="152" t="s">
        <v>247</v>
      </c>
      <c r="G175" s="153" t="s">
        <v>140</v>
      </c>
      <c r="H175" s="154">
        <v>6.15</v>
      </c>
      <c r="I175" s="155"/>
      <c r="J175" s="156">
        <f>ROUND(I175*H175,2)</f>
        <v>0</v>
      </c>
      <c r="K175" s="157"/>
      <c r="L175" s="32"/>
      <c r="M175" s="158" t="s">
        <v>1</v>
      </c>
      <c r="N175" s="159" t="s">
        <v>39</v>
      </c>
      <c r="O175" s="60"/>
      <c r="P175" s="160">
        <f>O175*H175</f>
        <v>0</v>
      </c>
      <c r="Q175" s="160">
        <v>2.2151299999999998</v>
      </c>
      <c r="R175" s="160">
        <f>Q175*H175</f>
        <v>13.6230495</v>
      </c>
      <c r="S175" s="160">
        <v>0</v>
      </c>
      <c r="T175" s="161">
        <f>S175*H175</f>
        <v>0</v>
      </c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R175" s="162" t="s">
        <v>121</v>
      </c>
      <c r="AT175" s="162" t="s">
        <v>117</v>
      </c>
      <c r="AU175" s="162" t="s">
        <v>122</v>
      </c>
      <c r="AY175" s="16" t="s">
        <v>115</v>
      </c>
      <c r="BE175" s="163">
        <f>IF(N175="základná",J175,0)</f>
        <v>0</v>
      </c>
      <c r="BF175" s="163">
        <f>IF(N175="znížená",J175,0)</f>
        <v>0</v>
      </c>
      <c r="BG175" s="163">
        <f>IF(N175="zákl. prenesená",J175,0)</f>
        <v>0</v>
      </c>
      <c r="BH175" s="163">
        <f>IF(N175="zníž. prenesená",J175,0)</f>
        <v>0</v>
      </c>
      <c r="BI175" s="163">
        <f>IF(N175="nulová",J175,0)</f>
        <v>0</v>
      </c>
      <c r="BJ175" s="16" t="s">
        <v>122</v>
      </c>
      <c r="BK175" s="163">
        <f>ROUND(I175*H175,2)</f>
        <v>0</v>
      </c>
      <c r="BL175" s="16" t="s">
        <v>121</v>
      </c>
      <c r="BM175" s="162" t="s">
        <v>248</v>
      </c>
    </row>
    <row r="176" spans="1:65" s="13" customFormat="1">
      <c r="B176" s="164"/>
      <c r="D176" s="165" t="s">
        <v>124</v>
      </c>
      <c r="E176" s="166" t="s">
        <v>1</v>
      </c>
      <c r="F176" s="167" t="s">
        <v>249</v>
      </c>
      <c r="H176" s="168">
        <v>0.48</v>
      </c>
      <c r="I176" s="169"/>
      <c r="L176" s="164"/>
      <c r="M176" s="170"/>
      <c r="N176" s="171"/>
      <c r="O176" s="171"/>
      <c r="P176" s="171"/>
      <c r="Q176" s="171"/>
      <c r="R176" s="171"/>
      <c r="S176" s="171"/>
      <c r="T176" s="172"/>
      <c r="AT176" s="166" t="s">
        <v>124</v>
      </c>
      <c r="AU176" s="166" t="s">
        <v>122</v>
      </c>
      <c r="AV176" s="13" t="s">
        <v>122</v>
      </c>
      <c r="AW176" s="13" t="s">
        <v>30</v>
      </c>
      <c r="AX176" s="13" t="s">
        <v>73</v>
      </c>
      <c r="AY176" s="166" t="s">
        <v>115</v>
      </c>
    </row>
    <row r="177" spans="1:65" s="13" customFormat="1">
      <c r="B177" s="164"/>
      <c r="D177" s="165" t="s">
        <v>124</v>
      </c>
      <c r="E177" s="166" t="s">
        <v>1</v>
      </c>
      <c r="F177" s="167" t="s">
        <v>250</v>
      </c>
      <c r="H177" s="168">
        <v>4.59</v>
      </c>
      <c r="I177" s="169"/>
      <c r="L177" s="164"/>
      <c r="M177" s="170"/>
      <c r="N177" s="171"/>
      <c r="O177" s="171"/>
      <c r="P177" s="171"/>
      <c r="Q177" s="171"/>
      <c r="R177" s="171"/>
      <c r="S177" s="171"/>
      <c r="T177" s="172"/>
      <c r="AT177" s="166" t="s">
        <v>124</v>
      </c>
      <c r="AU177" s="166" t="s">
        <v>122</v>
      </c>
      <c r="AV177" s="13" t="s">
        <v>122</v>
      </c>
      <c r="AW177" s="13" t="s">
        <v>30</v>
      </c>
      <c r="AX177" s="13" t="s">
        <v>73</v>
      </c>
      <c r="AY177" s="166" t="s">
        <v>115</v>
      </c>
    </row>
    <row r="178" spans="1:65" s="13" customFormat="1">
      <c r="B178" s="164"/>
      <c r="D178" s="165" t="s">
        <v>124</v>
      </c>
      <c r="E178" s="166" t="s">
        <v>1</v>
      </c>
      <c r="F178" s="167" t="s">
        <v>251</v>
      </c>
      <c r="H178" s="168">
        <v>1.08</v>
      </c>
      <c r="I178" s="169"/>
      <c r="L178" s="164"/>
      <c r="M178" s="170"/>
      <c r="N178" s="171"/>
      <c r="O178" s="171"/>
      <c r="P178" s="171"/>
      <c r="Q178" s="171"/>
      <c r="R178" s="171"/>
      <c r="S178" s="171"/>
      <c r="T178" s="172"/>
      <c r="AT178" s="166" t="s">
        <v>124</v>
      </c>
      <c r="AU178" s="166" t="s">
        <v>122</v>
      </c>
      <c r="AV178" s="13" t="s">
        <v>122</v>
      </c>
      <c r="AW178" s="13" t="s">
        <v>30</v>
      </c>
      <c r="AX178" s="13" t="s">
        <v>73</v>
      </c>
      <c r="AY178" s="166" t="s">
        <v>115</v>
      </c>
    </row>
    <row r="179" spans="1:65" s="14" customFormat="1">
      <c r="B179" s="173"/>
      <c r="D179" s="165" t="s">
        <v>124</v>
      </c>
      <c r="E179" s="174" t="s">
        <v>1</v>
      </c>
      <c r="F179" s="175" t="s">
        <v>127</v>
      </c>
      <c r="H179" s="176">
        <v>6.15</v>
      </c>
      <c r="I179" s="177"/>
      <c r="L179" s="173"/>
      <c r="M179" s="178"/>
      <c r="N179" s="179"/>
      <c r="O179" s="179"/>
      <c r="P179" s="179"/>
      <c r="Q179" s="179"/>
      <c r="R179" s="179"/>
      <c r="S179" s="179"/>
      <c r="T179" s="180"/>
      <c r="AT179" s="174" t="s">
        <v>124</v>
      </c>
      <c r="AU179" s="174" t="s">
        <v>122</v>
      </c>
      <c r="AV179" s="14" t="s">
        <v>121</v>
      </c>
      <c r="AW179" s="14" t="s">
        <v>30</v>
      </c>
      <c r="AX179" s="14" t="s">
        <v>80</v>
      </c>
      <c r="AY179" s="174" t="s">
        <v>115</v>
      </c>
    </row>
    <row r="180" spans="1:65" s="2" customFormat="1" ht="24.2" customHeight="1">
      <c r="A180" s="31"/>
      <c r="B180" s="149"/>
      <c r="C180" s="150" t="s">
        <v>252</v>
      </c>
      <c r="D180" s="150" t="s">
        <v>117</v>
      </c>
      <c r="E180" s="151" t="s">
        <v>253</v>
      </c>
      <c r="F180" s="152" t="s">
        <v>254</v>
      </c>
      <c r="G180" s="153" t="s">
        <v>130</v>
      </c>
      <c r="H180" s="154">
        <v>56</v>
      </c>
      <c r="I180" s="155"/>
      <c r="J180" s="156">
        <f>ROUND(I180*H180,2)</f>
        <v>0</v>
      </c>
      <c r="K180" s="157"/>
      <c r="L180" s="32"/>
      <c r="M180" s="158" t="s">
        <v>1</v>
      </c>
      <c r="N180" s="159" t="s">
        <v>39</v>
      </c>
      <c r="O180" s="60"/>
      <c r="P180" s="160">
        <f>O180*H180</f>
        <v>0</v>
      </c>
      <c r="Q180" s="160">
        <v>0</v>
      </c>
      <c r="R180" s="160">
        <f>Q180*H180</f>
        <v>0</v>
      </c>
      <c r="S180" s="160">
        <v>0</v>
      </c>
      <c r="T180" s="161">
        <f>S180*H180</f>
        <v>0</v>
      </c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R180" s="162" t="s">
        <v>121</v>
      </c>
      <c r="AT180" s="162" t="s">
        <v>117</v>
      </c>
      <c r="AU180" s="162" t="s">
        <v>122</v>
      </c>
      <c r="AY180" s="16" t="s">
        <v>115</v>
      </c>
      <c r="BE180" s="163">
        <f>IF(N180="základná",J180,0)</f>
        <v>0</v>
      </c>
      <c r="BF180" s="163">
        <f>IF(N180="znížená",J180,0)</f>
        <v>0</v>
      </c>
      <c r="BG180" s="163">
        <f>IF(N180="zákl. prenesená",J180,0)</f>
        <v>0</v>
      </c>
      <c r="BH180" s="163">
        <f>IF(N180="zníž. prenesená",J180,0)</f>
        <v>0</v>
      </c>
      <c r="BI180" s="163">
        <f>IF(N180="nulová",J180,0)</f>
        <v>0</v>
      </c>
      <c r="BJ180" s="16" t="s">
        <v>122</v>
      </c>
      <c r="BK180" s="163">
        <f>ROUND(I180*H180,2)</f>
        <v>0</v>
      </c>
      <c r="BL180" s="16" t="s">
        <v>121</v>
      </c>
      <c r="BM180" s="162" t="s">
        <v>255</v>
      </c>
    </row>
    <row r="181" spans="1:65" s="13" customFormat="1">
      <c r="B181" s="164"/>
      <c r="D181" s="165" t="s">
        <v>124</v>
      </c>
      <c r="E181" s="166" t="s">
        <v>1</v>
      </c>
      <c r="F181" s="167" t="s">
        <v>256</v>
      </c>
      <c r="H181" s="168">
        <v>46</v>
      </c>
      <c r="I181" s="169"/>
      <c r="L181" s="164"/>
      <c r="M181" s="170"/>
      <c r="N181" s="171"/>
      <c r="O181" s="171"/>
      <c r="P181" s="171"/>
      <c r="Q181" s="171"/>
      <c r="R181" s="171"/>
      <c r="S181" s="171"/>
      <c r="T181" s="172"/>
      <c r="AT181" s="166" t="s">
        <v>124</v>
      </c>
      <c r="AU181" s="166" t="s">
        <v>122</v>
      </c>
      <c r="AV181" s="13" t="s">
        <v>122</v>
      </c>
      <c r="AW181" s="13" t="s">
        <v>30</v>
      </c>
      <c r="AX181" s="13" t="s">
        <v>73</v>
      </c>
      <c r="AY181" s="166" t="s">
        <v>115</v>
      </c>
    </row>
    <row r="182" spans="1:65" s="13" customFormat="1">
      <c r="B182" s="164"/>
      <c r="D182" s="165" t="s">
        <v>124</v>
      </c>
      <c r="E182" s="166" t="s">
        <v>1</v>
      </c>
      <c r="F182" s="167" t="s">
        <v>257</v>
      </c>
      <c r="H182" s="168">
        <v>10</v>
      </c>
      <c r="I182" s="169"/>
      <c r="L182" s="164"/>
      <c r="M182" s="170"/>
      <c r="N182" s="171"/>
      <c r="O182" s="171"/>
      <c r="P182" s="171"/>
      <c r="Q182" s="171"/>
      <c r="R182" s="171"/>
      <c r="S182" s="171"/>
      <c r="T182" s="172"/>
      <c r="AT182" s="166" t="s">
        <v>124</v>
      </c>
      <c r="AU182" s="166" t="s">
        <v>122</v>
      </c>
      <c r="AV182" s="13" t="s">
        <v>122</v>
      </c>
      <c r="AW182" s="13" t="s">
        <v>30</v>
      </c>
      <c r="AX182" s="13" t="s">
        <v>73</v>
      </c>
      <c r="AY182" s="166" t="s">
        <v>115</v>
      </c>
    </row>
    <row r="183" spans="1:65" s="14" customFormat="1">
      <c r="B183" s="173"/>
      <c r="D183" s="165" t="s">
        <v>124</v>
      </c>
      <c r="E183" s="174" t="s">
        <v>1</v>
      </c>
      <c r="F183" s="175" t="s">
        <v>127</v>
      </c>
      <c r="H183" s="176">
        <v>56</v>
      </c>
      <c r="I183" s="177"/>
      <c r="L183" s="173"/>
      <c r="M183" s="178"/>
      <c r="N183" s="179"/>
      <c r="O183" s="179"/>
      <c r="P183" s="179"/>
      <c r="Q183" s="179"/>
      <c r="R183" s="179"/>
      <c r="S183" s="179"/>
      <c r="T183" s="180"/>
      <c r="AT183" s="174" t="s">
        <v>124</v>
      </c>
      <c r="AU183" s="174" t="s">
        <v>122</v>
      </c>
      <c r="AV183" s="14" t="s">
        <v>121</v>
      </c>
      <c r="AW183" s="14" t="s">
        <v>30</v>
      </c>
      <c r="AX183" s="14" t="s">
        <v>80</v>
      </c>
      <c r="AY183" s="174" t="s">
        <v>115</v>
      </c>
    </row>
    <row r="184" spans="1:65" s="2" customFormat="1" ht="24.2" customHeight="1">
      <c r="A184" s="31"/>
      <c r="B184" s="149"/>
      <c r="C184" s="150" t="s">
        <v>258</v>
      </c>
      <c r="D184" s="150" t="s">
        <v>117</v>
      </c>
      <c r="E184" s="151" t="s">
        <v>259</v>
      </c>
      <c r="F184" s="152" t="s">
        <v>260</v>
      </c>
      <c r="G184" s="153" t="s">
        <v>261</v>
      </c>
      <c r="H184" s="154">
        <v>371.88</v>
      </c>
      <c r="I184" s="155"/>
      <c r="J184" s="156">
        <f>ROUND(I184*H184,2)</f>
        <v>0</v>
      </c>
      <c r="K184" s="157"/>
      <c r="L184" s="32"/>
      <c r="M184" s="158" t="s">
        <v>1</v>
      </c>
      <c r="N184" s="159" t="s">
        <v>39</v>
      </c>
      <c r="O184" s="60"/>
      <c r="P184" s="160">
        <f>O184*H184</f>
        <v>0</v>
      </c>
      <c r="Q184" s="160">
        <v>0</v>
      </c>
      <c r="R184" s="160">
        <f>Q184*H184</f>
        <v>0</v>
      </c>
      <c r="S184" s="160">
        <v>0</v>
      </c>
      <c r="T184" s="161">
        <f>S184*H184</f>
        <v>0</v>
      </c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R184" s="162" t="s">
        <v>121</v>
      </c>
      <c r="AT184" s="162" t="s">
        <v>117</v>
      </c>
      <c r="AU184" s="162" t="s">
        <v>122</v>
      </c>
      <c r="AY184" s="16" t="s">
        <v>115</v>
      </c>
      <c r="BE184" s="163">
        <f>IF(N184="základná",J184,0)</f>
        <v>0</v>
      </c>
      <c r="BF184" s="163">
        <f>IF(N184="znížená",J184,0)</f>
        <v>0</v>
      </c>
      <c r="BG184" s="163">
        <f>IF(N184="zákl. prenesená",J184,0)</f>
        <v>0</v>
      </c>
      <c r="BH184" s="163">
        <f>IF(N184="zníž. prenesená",J184,0)</f>
        <v>0</v>
      </c>
      <c r="BI184" s="163">
        <f>IF(N184="nulová",J184,0)</f>
        <v>0</v>
      </c>
      <c r="BJ184" s="16" t="s">
        <v>122</v>
      </c>
      <c r="BK184" s="163">
        <f>ROUND(I184*H184,2)</f>
        <v>0</v>
      </c>
      <c r="BL184" s="16" t="s">
        <v>121</v>
      </c>
      <c r="BM184" s="162" t="s">
        <v>262</v>
      </c>
    </row>
    <row r="185" spans="1:65" s="2" customFormat="1" ht="24.2" customHeight="1">
      <c r="A185" s="31"/>
      <c r="B185" s="149"/>
      <c r="C185" s="150" t="s">
        <v>263</v>
      </c>
      <c r="D185" s="150" t="s">
        <v>117</v>
      </c>
      <c r="E185" s="151" t="s">
        <v>264</v>
      </c>
      <c r="F185" s="152" t="s">
        <v>265</v>
      </c>
      <c r="G185" s="153" t="s">
        <v>261</v>
      </c>
      <c r="H185" s="154">
        <v>5871</v>
      </c>
      <c r="I185" s="155"/>
      <c r="J185" s="156">
        <f>ROUND(I185*H185,2)</f>
        <v>0</v>
      </c>
      <c r="K185" s="157"/>
      <c r="L185" s="32"/>
      <c r="M185" s="158" t="s">
        <v>1</v>
      </c>
      <c r="N185" s="159" t="s">
        <v>39</v>
      </c>
      <c r="O185" s="60"/>
      <c r="P185" s="160">
        <f>O185*H185</f>
        <v>0</v>
      </c>
      <c r="Q185" s="160">
        <v>0</v>
      </c>
      <c r="R185" s="160">
        <f>Q185*H185</f>
        <v>0</v>
      </c>
      <c r="S185" s="160">
        <v>0</v>
      </c>
      <c r="T185" s="161">
        <f>S185*H185</f>
        <v>0</v>
      </c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R185" s="162" t="s">
        <v>121</v>
      </c>
      <c r="AT185" s="162" t="s">
        <v>117</v>
      </c>
      <c r="AU185" s="162" t="s">
        <v>122</v>
      </c>
      <c r="AY185" s="16" t="s">
        <v>115</v>
      </c>
      <c r="BE185" s="163">
        <f>IF(N185="základná",J185,0)</f>
        <v>0</v>
      </c>
      <c r="BF185" s="163">
        <f>IF(N185="znížená",J185,0)</f>
        <v>0</v>
      </c>
      <c r="BG185" s="163">
        <f>IF(N185="zákl. prenesená",J185,0)</f>
        <v>0</v>
      </c>
      <c r="BH185" s="163">
        <f>IF(N185="zníž. prenesená",J185,0)</f>
        <v>0</v>
      </c>
      <c r="BI185" s="163">
        <f>IF(N185="nulová",J185,0)</f>
        <v>0</v>
      </c>
      <c r="BJ185" s="16" t="s">
        <v>122</v>
      </c>
      <c r="BK185" s="163">
        <f>ROUND(I185*H185,2)</f>
        <v>0</v>
      </c>
      <c r="BL185" s="16" t="s">
        <v>121</v>
      </c>
      <c r="BM185" s="162" t="s">
        <v>266</v>
      </c>
    </row>
    <row r="186" spans="1:65" s="13" customFormat="1">
      <c r="B186" s="164"/>
      <c r="D186" s="165" t="s">
        <v>124</v>
      </c>
      <c r="E186" s="166" t="s">
        <v>1</v>
      </c>
      <c r="F186" s="167" t="s">
        <v>267</v>
      </c>
      <c r="H186" s="168">
        <v>5871</v>
      </c>
      <c r="I186" s="169"/>
      <c r="L186" s="164"/>
      <c r="M186" s="170"/>
      <c r="N186" s="171"/>
      <c r="O186" s="171"/>
      <c r="P186" s="171"/>
      <c r="Q186" s="171"/>
      <c r="R186" s="171"/>
      <c r="S186" s="171"/>
      <c r="T186" s="172"/>
      <c r="AT186" s="166" t="s">
        <v>124</v>
      </c>
      <c r="AU186" s="166" t="s">
        <v>122</v>
      </c>
      <c r="AV186" s="13" t="s">
        <v>122</v>
      </c>
      <c r="AW186" s="13" t="s">
        <v>30</v>
      </c>
      <c r="AX186" s="13" t="s">
        <v>80</v>
      </c>
      <c r="AY186" s="166" t="s">
        <v>115</v>
      </c>
    </row>
    <row r="187" spans="1:65" s="2" customFormat="1" ht="24.2" customHeight="1">
      <c r="A187" s="31"/>
      <c r="B187" s="149"/>
      <c r="C187" s="150" t="s">
        <v>268</v>
      </c>
      <c r="D187" s="150" t="s">
        <v>117</v>
      </c>
      <c r="E187" s="151" t="s">
        <v>269</v>
      </c>
      <c r="F187" s="152" t="s">
        <v>270</v>
      </c>
      <c r="G187" s="153" t="s">
        <v>261</v>
      </c>
      <c r="H187" s="154">
        <v>371.88</v>
      </c>
      <c r="I187" s="155"/>
      <c r="J187" s="156">
        <f>ROUND(I187*H187,2)</f>
        <v>0</v>
      </c>
      <c r="K187" s="157"/>
      <c r="L187" s="32"/>
      <c r="M187" s="158" t="s">
        <v>1</v>
      </c>
      <c r="N187" s="159" t="s">
        <v>39</v>
      </c>
      <c r="O187" s="60"/>
      <c r="P187" s="160">
        <f>O187*H187</f>
        <v>0</v>
      </c>
      <c r="Q187" s="160">
        <v>0</v>
      </c>
      <c r="R187" s="160">
        <f>Q187*H187</f>
        <v>0</v>
      </c>
      <c r="S187" s="160">
        <v>0</v>
      </c>
      <c r="T187" s="161">
        <f>S187*H187</f>
        <v>0</v>
      </c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R187" s="162" t="s">
        <v>121</v>
      </c>
      <c r="AT187" s="162" t="s">
        <v>117</v>
      </c>
      <c r="AU187" s="162" t="s">
        <v>122</v>
      </c>
      <c r="AY187" s="16" t="s">
        <v>115</v>
      </c>
      <c r="BE187" s="163">
        <f>IF(N187="základná",J187,0)</f>
        <v>0</v>
      </c>
      <c r="BF187" s="163">
        <f>IF(N187="znížená",J187,0)</f>
        <v>0</v>
      </c>
      <c r="BG187" s="163">
        <f>IF(N187="zákl. prenesená",J187,0)</f>
        <v>0</v>
      </c>
      <c r="BH187" s="163">
        <f>IF(N187="zníž. prenesená",J187,0)</f>
        <v>0</v>
      </c>
      <c r="BI187" s="163">
        <f>IF(N187="nulová",J187,0)</f>
        <v>0</v>
      </c>
      <c r="BJ187" s="16" t="s">
        <v>122</v>
      </c>
      <c r="BK187" s="163">
        <f>ROUND(I187*H187,2)</f>
        <v>0</v>
      </c>
      <c r="BL187" s="16" t="s">
        <v>121</v>
      </c>
      <c r="BM187" s="162" t="s">
        <v>271</v>
      </c>
    </row>
    <row r="188" spans="1:65" s="2" customFormat="1" ht="24.2" customHeight="1">
      <c r="A188" s="31"/>
      <c r="B188" s="149"/>
      <c r="C188" s="150" t="s">
        <v>272</v>
      </c>
      <c r="D188" s="150" t="s">
        <v>117</v>
      </c>
      <c r="E188" s="151" t="s">
        <v>273</v>
      </c>
      <c r="F188" s="152" t="s">
        <v>274</v>
      </c>
      <c r="G188" s="153" t="s">
        <v>261</v>
      </c>
      <c r="H188" s="154">
        <v>371.88</v>
      </c>
      <c r="I188" s="155"/>
      <c r="J188" s="156">
        <f>ROUND(I188*H188,2)</f>
        <v>0</v>
      </c>
      <c r="K188" s="157"/>
      <c r="L188" s="32"/>
      <c r="M188" s="158" t="s">
        <v>1</v>
      </c>
      <c r="N188" s="159" t="s">
        <v>39</v>
      </c>
      <c r="O188" s="60"/>
      <c r="P188" s="160">
        <f>O188*H188</f>
        <v>0</v>
      </c>
      <c r="Q188" s="160">
        <v>0</v>
      </c>
      <c r="R188" s="160">
        <f>Q188*H188</f>
        <v>0</v>
      </c>
      <c r="S188" s="160">
        <v>0</v>
      </c>
      <c r="T188" s="161">
        <f>S188*H188</f>
        <v>0</v>
      </c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R188" s="162" t="s">
        <v>121</v>
      </c>
      <c r="AT188" s="162" t="s">
        <v>117</v>
      </c>
      <c r="AU188" s="162" t="s">
        <v>122</v>
      </c>
      <c r="AY188" s="16" t="s">
        <v>115</v>
      </c>
      <c r="BE188" s="163">
        <f>IF(N188="základná",J188,0)</f>
        <v>0</v>
      </c>
      <c r="BF188" s="163">
        <f>IF(N188="znížená",J188,0)</f>
        <v>0</v>
      </c>
      <c r="BG188" s="163">
        <f>IF(N188="zákl. prenesená",J188,0)</f>
        <v>0</v>
      </c>
      <c r="BH188" s="163">
        <f>IF(N188="zníž. prenesená",J188,0)</f>
        <v>0</v>
      </c>
      <c r="BI188" s="163">
        <f>IF(N188="nulová",J188,0)</f>
        <v>0</v>
      </c>
      <c r="BJ188" s="16" t="s">
        <v>122</v>
      </c>
      <c r="BK188" s="163">
        <f>ROUND(I188*H188,2)</f>
        <v>0</v>
      </c>
      <c r="BL188" s="16" t="s">
        <v>121</v>
      </c>
      <c r="BM188" s="162" t="s">
        <v>275</v>
      </c>
    </row>
    <row r="189" spans="1:65" s="12" customFormat="1" ht="22.9" customHeight="1">
      <c r="B189" s="136"/>
      <c r="D189" s="137" t="s">
        <v>72</v>
      </c>
      <c r="E189" s="147" t="s">
        <v>276</v>
      </c>
      <c r="F189" s="147" t="s">
        <v>277</v>
      </c>
      <c r="I189" s="139"/>
      <c r="J189" s="148">
        <f>BK189</f>
        <v>0</v>
      </c>
      <c r="L189" s="136"/>
      <c r="M189" s="141"/>
      <c r="N189" s="142"/>
      <c r="O189" s="142"/>
      <c r="P189" s="143">
        <f>P190</f>
        <v>0</v>
      </c>
      <c r="Q189" s="142"/>
      <c r="R189" s="143">
        <f>R190</f>
        <v>0</v>
      </c>
      <c r="S189" s="142"/>
      <c r="T189" s="144">
        <f>T190</f>
        <v>0</v>
      </c>
      <c r="AR189" s="137" t="s">
        <v>80</v>
      </c>
      <c r="AT189" s="145" t="s">
        <v>72</v>
      </c>
      <c r="AU189" s="145" t="s">
        <v>80</v>
      </c>
      <c r="AY189" s="137" t="s">
        <v>115</v>
      </c>
      <c r="BK189" s="146">
        <f>BK190</f>
        <v>0</v>
      </c>
    </row>
    <row r="190" spans="1:65" s="2" customFormat="1" ht="37.9" customHeight="1">
      <c r="A190" s="31"/>
      <c r="B190" s="149"/>
      <c r="C190" s="150" t="s">
        <v>278</v>
      </c>
      <c r="D190" s="150" t="s">
        <v>117</v>
      </c>
      <c r="E190" s="151" t="s">
        <v>279</v>
      </c>
      <c r="F190" s="152" t="s">
        <v>280</v>
      </c>
      <c r="G190" s="153" t="s">
        <v>261</v>
      </c>
      <c r="H190" s="154">
        <v>332.26900000000001</v>
      </c>
      <c r="I190" s="155"/>
      <c r="J190" s="156">
        <f>ROUND(I190*H190,2)</f>
        <v>0</v>
      </c>
      <c r="K190" s="157"/>
      <c r="L190" s="32"/>
      <c r="M190" s="192" t="s">
        <v>1</v>
      </c>
      <c r="N190" s="193" t="s">
        <v>39</v>
      </c>
      <c r="O190" s="194"/>
      <c r="P190" s="195">
        <f>O190*H190</f>
        <v>0</v>
      </c>
      <c r="Q190" s="195">
        <v>0</v>
      </c>
      <c r="R190" s="195">
        <f>Q190*H190</f>
        <v>0</v>
      </c>
      <c r="S190" s="195">
        <v>0</v>
      </c>
      <c r="T190" s="196">
        <f>S190*H190</f>
        <v>0</v>
      </c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R190" s="162" t="s">
        <v>121</v>
      </c>
      <c r="AT190" s="162" t="s">
        <v>117</v>
      </c>
      <c r="AU190" s="162" t="s">
        <v>122</v>
      </c>
      <c r="AY190" s="16" t="s">
        <v>115</v>
      </c>
      <c r="BE190" s="163">
        <f>IF(N190="základná",J190,0)</f>
        <v>0</v>
      </c>
      <c r="BF190" s="163">
        <f>IF(N190="znížená",J190,0)</f>
        <v>0</v>
      </c>
      <c r="BG190" s="163">
        <f>IF(N190="zákl. prenesená",J190,0)</f>
        <v>0</v>
      </c>
      <c r="BH190" s="163">
        <f>IF(N190="zníž. prenesená",J190,0)</f>
        <v>0</v>
      </c>
      <c r="BI190" s="163">
        <f>IF(N190="nulová",J190,0)</f>
        <v>0</v>
      </c>
      <c r="BJ190" s="16" t="s">
        <v>122</v>
      </c>
      <c r="BK190" s="163">
        <f>ROUND(I190*H190,2)</f>
        <v>0</v>
      </c>
      <c r="BL190" s="16" t="s">
        <v>121</v>
      </c>
      <c r="BM190" s="162" t="s">
        <v>281</v>
      </c>
    </row>
    <row r="191" spans="1:65" s="2" customFormat="1" ht="6.95" customHeight="1">
      <c r="A191" s="31"/>
      <c r="B191" s="49"/>
      <c r="C191" s="50"/>
      <c r="D191" s="50"/>
      <c r="E191" s="50"/>
      <c r="F191" s="50"/>
      <c r="G191" s="50"/>
      <c r="H191" s="50"/>
      <c r="I191" s="50"/>
      <c r="J191" s="50"/>
      <c r="K191" s="50"/>
      <c r="L191" s="32"/>
      <c r="M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</row>
  </sheetData>
  <autoFilter ref="C121:K190"/>
  <mergeCells count="9">
    <mergeCell ref="E87:H87"/>
    <mergeCell ref="E112:H112"/>
    <mergeCell ref="E114:H114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scale="87" fitToHeight="100" orientation="portrait" blackAndWhite="1" r:id="rId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61"/>
  <sheetViews>
    <sheetView showGridLines="0" workbookViewId="0"/>
  </sheetViews>
  <sheetFormatPr defaultRowHeight="11.2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197" t="s">
        <v>5</v>
      </c>
      <c r="M2" s="198"/>
      <c r="N2" s="198"/>
      <c r="O2" s="198"/>
      <c r="P2" s="198"/>
      <c r="Q2" s="198"/>
      <c r="R2" s="198"/>
      <c r="S2" s="198"/>
      <c r="T2" s="198"/>
      <c r="U2" s="198"/>
      <c r="V2" s="198"/>
      <c r="AT2" s="16" t="s">
        <v>84</v>
      </c>
    </row>
    <row r="3" spans="1:46" s="1" customFormat="1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73</v>
      </c>
    </row>
    <row r="4" spans="1:46" s="1" customFormat="1" ht="24.95" customHeight="1">
      <c r="B4" s="19"/>
      <c r="D4" s="20" t="s">
        <v>88</v>
      </c>
      <c r="L4" s="19"/>
      <c r="M4" s="95" t="s">
        <v>9</v>
      </c>
      <c r="AT4" s="16" t="s">
        <v>3</v>
      </c>
    </row>
    <row r="5" spans="1:46" s="1" customFormat="1" ht="6.95" customHeight="1">
      <c r="B5" s="19"/>
      <c r="L5" s="19"/>
    </row>
    <row r="6" spans="1:46" s="1" customFormat="1" ht="12" customHeight="1">
      <c r="B6" s="19"/>
      <c r="D6" s="26" t="s">
        <v>15</v>
      </c>
      <c r="L6" s="19"/>
    </row>
    <row r="7" spans="1:46" s="1" customFormat="1" ht="16.5" customHeight="1">
      <c r="B7" s="19"/>
      <c r="E7" s="240" t="str">
        <f>'Rekapitulácia stavby'!K6</f>
        <v>Oprava miestnych ciest a chodníkov v Humennom 2024</v>
      </c>
      <c r="F7" s="241"/>
      <c r="G7" s="241"/>
      <c r="H7" s="241"/>
      <c r="L7" s="19"/>
    </row>
    <row r="8" spans="1:46" s="2" customFormat="1" ht="12" customHeight="1">
      <c r="A8" s="31"/>
      <c r="B8" s="32"/>
      <c r="C8" s="31"/>
      <c r="D8" s="26" t="s">
        <v>89</v>
      </c>
      <c r="E8" s="31"/>
      <c r="F8" s="31"/>
      <c r="G8" s="31"/>
      <c r="H8" s="31"/>
      <c r="I8" s="31"/>
      <c r="J8" s="31"/>
      <c r="K8" s="31"/>
      <c r="L8" s="44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</row>
    <row r="9" spans="1:46" s="2" customFormat="1" ht="30" customHeight="1">
      <c r="A9" s="31"/>
      <c r="B9" s="32"/>
      <c r="C9" s="31"/>
      <c r="D9" s="31"/>
      <c r="E9" s="209" t="s">
        <v>282</v>
      </c>
      <c r="F9" s="239"/>
      <c r="G9" s="239"/>
      <c r="H9" s="239"/>
      <c r="I9" s="31"/>
      <c r="J9" s="31"/>
      <c r="K9" s="31"/>
      <c r="L9" s="44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</row>
    <row r="10" spans="1:46" s="2" customFormat="1">
      <c r="A10" s="31"/>
      <c r="B10" s="32"/>
      <c r="C10" s="31"/>
      <c r="D10" s="31"/>
      <c r="E10" s="31"/>
      <c r="F10" s="31"/>
      <c r="G10" s="31"/>
      <c r="H10" s="31"/>
      <c r="I10" s="31"/>
      <c r="J10" s="31"/>
      <c r="K10" s="31"/>
      <c r="L10" s="44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</row>
    <row r="11" spans="1:46" s="2" customFormat="1" ht="12" customHeight="1">
      <c r="A11" s="31"/>
      <c r="B11" s="32"/>
      <c r="C11" s="31"/>
      <c r="D11" s="26" t="s">
        <v>17</v>
      </c>
      <c r="E11" s="31"/>
      <c r="F11" s="24" t="s">
        <v>1</v>
      </c>
      <c r="G11" s="31"/>
      <c r="H11" s="31"/>
      <c r="I11" s="26" t="s">
        <v>18</v>
      </c>
      <c r="J11" s="24" t="s">
        <v>1</v>
      </c>
      <c r="K11" s="31"/>
      <c r="L11" s="44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</row>
    <row r="12" spans="1:46" s="2" customFormat="1" ht="12" customHeight="1">
      <c r="A12" s="31"/>
      <c r="B12" s="32"/>
      <c r="C12" s="31"/>
      <c r="D12" s="26" t="s">
        <v>19</v>
      </c>
      <c r="E12" s="31"/>
      <c r="F12" s="24" t="s">
        <v>20</v>
      </c>
      <c r="G12" s="31"/>
      <c r="H12" s="31"/>
      <c r="I12" s="26" t="s">
        <v>21</v>
      </c>
      <c r="J12" s="57" t="str">
        <f>'Rekapitulácia stavby'!AN8</f>
        <v>1. 10. 2024</v>
      </c>
      <c r="K12" s="31"/>
      <c r="L12" s="44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</row>
    <row r="13" spans="1:46" s="2" customFormat="1" ht="10.9" customHeight="1">
      <c r="A13" s="31"/>
      <c r="B13" s="32"/>
      <c r="C13" s="31"/>
      <c r="D13" s="31"/>
      <c r="E13" s="31"/>
      <c r="F13" s="31"/>
      <c r="G13" s="31"/>
      <c r="H13" s="31"/>
      <c r="I13" s="31"/>
      <c r="J13" s="31"/>
      <c r="K13" s="31"/>
      <c r="L13" s="44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46" s="2" customFormat="1" ht="12" customHeight="1">
      <c r="A14" s="31"/>
      <c r="B14" s="32"/>
      <c r="C14" s="31"/>
      <c r="D14" s="26" t="s">
        <v>23</v>
      </c>
      <c r="E14" s="31"/>
      <c r="F14" s="31"/>
      <c r="G14" s="31"/>
      <c r="H14" s="31"/>
      <c r="I14" s="26" t="s">
        <v>24</v>
      </c>
      <c r="J14" s="24" t="str">
        <f>IF('Rekapitulácia stavby'!AN10="","",'Rekapitulácia stavby'!AN10)</f>
        <v/>
      </c>
      <c r="K14" s="31"/>
      <c r="L14" s="44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46" s="2" customFormat="1" ht="18" customHeight="1">
      <c r="A15" s="31"/>
      <c r="B15" s="32"/>
      <c r="C15" s="31"/>
      <c r="D15" s="31"/>
      <c r="E15" s="24" t="str">
        <f>IF('Rekapitulácia stavby'!E11="","",'Rekapitulácia stavby'!E11)</f>
        <v xml:space="preserve"> </v>
      </c>
      <c r="F15" s="31"/>
      <c r="G15" s="31"/>
      <c r="H15" s="31"/>
      <c r="I15" s="26" t="s">
        <v>26</v>
      </c>
      <c r="J15" s="24" t="str">
        <f>IF('Rekapitulácia stavby'!AN11="","",'Rekapitulácia stavby'!AN11)</f>
        <v/>
      </c>
      <c r="K15" s="31"/>
      <c r="L15" s="44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46" s="2" customFormat="1" ht="6.95" customHeight="1">
      <c r="A16" s="31"/>
      <c r="B16" s="32"/>
      <c r="C16" s="31"/>
      <c r="D16" s="31"/>
      <c r="E16" s="31"/>
      <c r="F16" s="31"/>
      <c r="G16" s="31"/>
      <c r="H16" s="31"/>
      <c r="I16" s="31"/>
      <c r="J16" s="31"/>
      <c r="K16" s="31"/>
      <c r="L16" s="44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2" customFormat="1" ht="12" customHeight="1">
      <c r="A17" s="31"/>
      <c r="B17" s="32"/>
      <c r="C17" s="31"/>
      <c r="D17" s="26" t="s">
        <v>27</v>
      </c>
      <c r="E17" s="31"/>
      <c r="F17" s="31"/>
      <c r="G17" s="31"/>
      <c r="H17" s="31"/>
      <c r="I17" s="26" t="s">
        <v>24</v>
      </c>
      <c r="J17" s="27" t="str">
        <f>'Rekapitulácia stavby'!AN13</f>
        <v>Vyplň údaj</v>
      </c>
      <c r="K17" s="31"/>
      <c r="L17" s="44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2" customFormat="1" ht="18" customHeight="1">
      <c r="A18" s="31"/>
      <c r="B18" s="32"/>
      <c r="C18" s="31"/>
      <c r="D18" s="31"/>
      <c r="E18" s="242" t="str">
        <f>'Rekapitulácia stavby'!E14</f>
        <v>Vyplň údaj</v>
      </c>
      <c r="F18" s="231"/>
      <c r="G18" s="231"/>
      <c r="H18" s="231"/>
      <c r="I18" s="26" t="s">
        <v>26</v>
      </c>
      <c r="J18" s="27" t="str">
        <f>'Rekapitulácia stavby'!AN14</f>
        <v>Vyplň údaj</v>
      </c>
      <c r="K18" s="31"/>
      <c r="L18" s="44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2" customFormat="1" ht="6.95" customHeight="1">
      <c r="A19" s="31"/>
      <c r="B19" s="32"/>
      <c r="C19" s="31"/>
      <c r="D19" s="31"/>
      <c r="E19" s="31"/>
      <c r="F19" s="31"/>
      <c r="G19" s="31"/>
      <c r="H19" s="31"/>
      <c r="I19" s="31"/>
      <c r="J19" s="31"/>
      <c r="K19" s="31"/>
      <c r="L19" s="44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2" customFormat="1" ht="12" customHeight="1">
      <c r="A20" s="31"/>
      <c r="B20" s="32"/>
      <c r="C20" s="31"/>
      <c r="D20" s="26" t="s">
        <v>29</v>
      </c>
      <c r="E20" s="31"/>
      <c r="F20" s="31"/>
      <c r="G20" s="31"/>
      <c r="H20" s="31"/>
      <c r="I20" s="26" t="s">
        <v>24</v>
      </c>
      <c r="J20" s="24" t="str">
        <f>IF('Rekapitulácia stavby'!AN16="","",'Rekapitulácia stavby'!AN16)</f>
        <v/>
      </c>
      <c r="K20" s="31"/>
      <c r="L20" s="44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1" spans="1:31" s="2" customFormat="1" ht="18" customHeight="1">
      <c r="A21" s="31"/>
      <c r="B21" s="32"/>
      <c r="C21" s="31"/>
      <c r="D21" s="31"/>
      <c r="E21" s="24" t="str">
        <f>IF('Rekapitulácia stavby'!E17="","",'Rekapitulácia stavby'!E17)</f>
        <v xml:space="preserve"> </v>
      </c>
      <c r="F21" s="31"/>
      <c r="G21" s="31"/>
      <c r="H21" s="31"/>
      <c r="I21" s="26" t="s">
        <v>26</v>
      </c>
      <c r="J21" s="24" t="str">
        <f>IF('Rekapitulácia stavby'!AN17="","",'Rekapitulácia stavby'!AN17)</f>
        <v/>
      </c>
      <c r="K21" s="31"/>
      <c r="L21" s="44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</row>
    <row r="22" spans="1:31" s="2" customFormat="1" ht="6.95" customHeight="1">
      <c r="A22" s="31"/>
      <c r="B22" s="32"/>
      <c r="C22" s="31"/>
      <c r="D22" s="31"/>
      <c r="E22" s="31"/>
      <c r="F22" s="31"/>
      <c r="G22" s="31"/>
      <c r="H22" s="31"/>
      <c r="I22" s="31"/>
      <c r="J22" s="31"/>
      <c r="K22" s="31"/>
      <c r="L22" s="44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</row>
    <row r="23" spans="1:31" s="2" customFormat="1" ht="12" customHeight="1">
      <c r="A23" s="31"/>
      <c r="B23" s="32"/>
      <c r="C23" s="31"/>
      <c r="D23" s="26" t="s">
        <v>31</v>
      </c>
      <c r="E23" s="31"/>
      <c r="F23" s="31"/>
      <c r="G23" s="31"/>
      <c r="H23" s="31"/>
      <c r="I23" s="26" t="s">
        <v>24</v>
      </c>
      <c r="J23" s="24" t="str">
        <f>IF('Rekapitulácia stavby'!AN19="","",'Rekapitulácia stavby'!AN19)</f>
        <v/>
      </c>
      <c r="K23" s="31"/>
      <c r="L23" s="44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</row>
    <row r="24" spans="1:31" s="2" customFormat="1" ht="18" customHeight="1">
      <c r="A24" s="31"/>
      <c r="B24" s="32"/>
      <c r="C24" s="31"/>
      <c r="D24" s="31"/>
      <c r="E24" s="24" t="str">
        <f>IF('Rekapitulácia stavby'!E20="","",'Rekapitulácia stavby'!E20)</f>
        <v xml:space="preserve"> </v>
      </c>
      <c r="F24" s="31"/>
      <c r="G24" s="31"/>
      <c r="H24" s="31"/>
      <c r="I24" s="26" t="s">
        <v>26</v>
      </c>
      <c r="J24" s="24" t="str">
        <f>IF('Rekapitulácia stavby'!AN20="","",'Rekapitulácia stavby'!AN20)</f>
        <v/>
      </c>
      <c r="K24" s="31"/>
      <c r="L24" s="44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</row>
    <row r="25" spans="1:31" s="2" customFormat="1" ht="6.95" customHeight="1">
      <c r="A25" s="31"/>
      <c r="B25" s="32"/>
      <c r="C25" s="31"/>
      <c r="D25" s="31"/>
      <c r="E25" s="31"/>
      <c r="F25" s="31"/>
      <c r="G25" s="31"/>
      <c r="H25" s="31"/>
      <c r="I25" s="31"/>
      <c r="J25" s="31"/>
      <c r="K25" s="31"/>
      <c r="L25" s="44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</row>
    <row r="26" spans="1:31" s="2" customFormat="1" ht="12" customHeight="1">
      <c r="A26" s="31"/>
      <c r="B26" s="32"/>
      <c r="C26" s="31"/>
      <c r="D26" s="26" t="s">
        <v>32</v>
      </c>
      <c r="E26" s="31"/>
      <c r="F26" s="31"/>
      <c r="G26" s="31"/>
      <c r="H26" s="31"/>
      <c r="I26" s="31"/>
      <c r="J26" s="31"/>
      <c r="K26" s="31"/>
      <c r="L26" s="44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</row>
    <row r="27" spans="1:31" s="8" customFormat="1" ht="16.5" customHeight="1">
      <c r="A27" s="96"/>
      <c r="B27" s="97"/>
      <c r="C27" s="96"/>
      <c r="D27" s="96"/>
      <c r="E27" s="235" t="s">
        <v>1</v>
      </c>
      <c r="F27" s="235"/>
      <c r="G27" s="235"/>
      <c r="H27" s="235"/>
      <c r="I27" s="96"/>
      <c r="J27" s="96"/>
      <c r="K27" s="96"/>
      <c r="L27" s="98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  <c r="AE27" s="96"/>
    </row>
    <row r="28" spans="1:31" s="2" customFormat="1" ht="6.95" customHeight="1">
      <c r="A28" s="31"/>
      <c r="B28" s="32"/>
      <c r="C28" s="31"/>
      <c r="D28" s="31"/>
      <c r="E28" s="31"/>
      <c r="F28" s="31"/>
      <c r="G28" s="31"/>
      <c r="H28" s="31"/>
      <c r="I28" s="31"/>
      <c r="J28" s="31"/>
      <c r="K28" s="31"/>
      <c r="L28" s="44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</row>
    <row r="29" spans="1:31" s="2" customFormat="1" ht="6.95" customHeight="1">
      <c r="A29" s="31"/>
      <c r="B29" s="32"/>
      <c r="C29" s="31"/>
      <c r="D29" s="68"/>
      <c r="E29" s="68"/>
      <c r="F29" s="68"/>
      <c r="G29" s="68"/>
      <c r="H29" s="68"/>
      <c r="I29" s="68"/>
      <c r="J29" s="68"/>
      <c r="K29" s="68"/>
      <c r="L29" s="44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</row>
    <row r="30" spans="1:31" s="2" customFormat="1" ht="25.35" customHeight="1">
      <c r="A30" s="31"/>
      <c r="B30" s="32"/>
      <c r="C30" s="31"/>
      <c r="D30" s="99" t="s">
        <v>33</v>
      </c>
      <c r="E30" s="31"/>
      <c r="F30" s="31"/>
      <c r="G30" s="31"/>
      <c r="H30" s="31"/>
      <c r="I30" s="31"/>
      <c r="J30" s="73">
        <f>ROUND(J122, 2)</f>
        <v>0</v>
      </c>
      <c r="K30" s="31"/>
      <c r="L30" s="44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</row>
    <row r="31" spans="1:31" s="2" customFormat="1" ht="6.95" customHeight="1">
      <c r="A31" s="31"/>
      <c r="B31" s="32"/>
      <c r="C31" s="31"/>
      <c r="D31" s="68"/>
      <c r="E31" s="68"/>
      <c r="F31" s="68"/>
      <c r="G31" s="68"/>
      <c r="H31" s="68"/>
      <c r="I31" s="68"/>
      <c r="J31" s="68"/>
      <c r="K31" s="68"/>
      <c r="L31" s="44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</row>
    <row r="32" spans="1:31" s="2" customFormat="1" ht="14.45" customHeight="1">
      <c r="A32" s="31"/>
      <c r="B32" s="32"/>
      <c r="C32" s="31"/>
      <c r="D32" s="31"/>
      <c r="E32" s="31"/>
      <c r="F32" s="35" t="s">
        <v>35</v>
      </c>
      <c r="G32" s="31"/>
      <c r="H32" s="31"/>
      <c r="I32" s="35" t="s">
        <v>34</v>
      </c>
      <c r="J32" s="35" t="s">
        <v>36</v>
      </c>
      <c r="K32" s="31"/>
      <c r="L32" s="44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</row>
    <row r="33" spans="1:31" s="2" customFormat="1" ht="14.45" customHeight="1">
      <c r="A33" s="31"/>
      <c r="B33" s="32"/>
      <c r="C33" s="31"/>
      <c r="D33" s="100" t="s">
        <v>37</v>
      </c>
      <c r="E33" s="37" t="s">
        <v>38</v>
      </c>
      <c r="F33" s="101">
        <f>ROUND((SUM(BE122:BE160)),  2)</f>
        <v>0</v>
      </c>
      <c r="G33" s="102"/>
      <c r="H33" s="102"/>
      <c r="I33" s="103">
        <v>0.2</v>
      </c>
      <c r="J33" s="101">
        <f>ROUND(((SUM(BE122:BE160))*I33),  2)</f>
        <v>0</v>
      </c>
      <c r="K33" s="31"/>
      <c r="L33" s="44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</row>
    <row r="34" spans="1:31" s="2" customFormat="1" ht="14.45" customHeight="1">
      <c r="A34" s="31"/>
      <c r="B34" s="32"/>
      <c r="C34" s="31"/>
      <c r="D34" s="31"/>
      <c r="E34" s="37" t="s">
        <v>39</v>
      </c>
      <c r="F34" s="101">
        <f>ROUND((SUM(BF122:BF160)),  2)</f>
        <v>0</v>
      </c>
      <c r="G34" s="102"/>
      <c r="H34" s="102"/>
      <c r="I34" s="103">
        <v>0.2</v>
      </c>
      <c r="J34" s="101">
        <f>ROUND(((SUM(BF122:BF160))*I34),  2)</f>
        <v>0</v>
      </c>
      <c r="K34" s="31"/>
      <c r="L34" s="44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</row>
    <row r="35" spans="1:31" s="2" customFormat="1" ht="14.45" hidden="1" customHeight="1">
      <c r="A35" s="31"/>
      <c r="B35" s="32"/>
      <c r="C35" s="31"/>
      <c r="D35" s="31"/>
      <c r="E35" s="26" t="s">
        <v>40</v>
      </c>
      <c r="F35" s="104">
        <f>ROUND((SUM(BG122:BG160)),  2)</f>
        <v>0</v>
      </c>
      <c r="G35" s="31"/>
      <c r="H35" s="31"/>
      <c r="I35" s="105">
        <v>0.2</v>
      </c>
      <c r="J35" s="104">
        <f>0</f>
        <v>0</v>
      </c>
      <c r="K35" s="31"/>
      <c r="L35" s="44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</row>
    <row r="36" spans="1:31" s="2" customFormat="1" ht="14.45" hidden="1" customHeight="1">
      <c r="A36" s="31"/>
      <c r="B36" s="32"/>
      <c r="C36" s="31"/>
      <c r="D36" s="31"/>
      <c r="E36" s="26" t="s">
        <v>41</v>
      </c>
      <c r="F36" s="104">
        <f>ROUND((SUM(BH122:BH160)),  2)</f>
        <v>0</v>
      </c>
      <c r="G36" s="31"/>
      <c r="H36" s="31"/>
      <c r="I36" s="105">
        <v>0.2</v>
      </c>
      <c r="J36" s="104">
        <f>0</f>
        <v>0</v>
      </c>
      <c r="K36" s="31"/>
      <c r="L36" s="44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</row>
    <row r="37" spans="1:31" s="2" customFormat="1" ht="14.45" hidden="1" customHeight="1">
      <c r="A37" s="31"/>
      <c r="B37" s="32"/>
      <c r="C37" s="31"/>
      <c r="D37" s="31"/>
      <c r="E37" s="37" t="s">
        <v>42</v>
      </c>
      <c r="F37" s="101">
        <f>ROUND((SUM(BI122:BI160)),  2)</f>
        <v>0</v>
      </c>
      <c r="G37" s="102"/>
      <c r="H37" s="102"/>
      <c r="I37" s="103">
        <v>0</v>
      </c>
      <c r="J37" s="101">
        <f>0</f>
        <v>0</v>
      </c>
      <c r="K37" s="31"/>
      <c r="L37" s="44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</row>
    <row r="38" spans="1:31" s="2" customFormat="1" ht="6.95" customHeight="1">
      <c r="A38" s="31"/>
      <c r="B38" s="32"/>
      <c r="C38" s="31"/>
      <c r="D38" s="31"/>
      <c r="E38" s="31"/>
      <c r="F38" s="31"/>
      <c r="G38" s="31"/>
      <c r="H38" s="31"/>
      <c r="I38" s="31"/>
      <c r="J38" s="31"/>
      <c r="K38" s="31"/>
      <c r="L38" s="44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</row>
    <row r="39" spans="1:31" s="2" customFormat="1" ht="25.35" customHeight="1">
      <c r="A39" s="31"/>
      <c r="B39" s="32"/>
      <c r="C39" s="106"/>
      <c r="D39" s="107" t="s">
        <v>43</v>
      </c>
      <c r="E39" s="62"/>
      <c r="F39" s="62"/>
      <c r="G39" s="108" t="s">
        <v>44</v>
      </c>
      <c r="H39" s="109" t="s">
        <v>45</v>
      </c>
      <c r="I39" s="62"/>
      <c r="J39" s="110">
        <f>SUM(J30:J37)</f>
        <v>0</v>
      </c>
      <c r="K39" s="111"/>
      <c r="L39" s="44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</row>
    <row r="40" spans="1:31" s="2" customFormat="1" ht="14.45" customHeight="1">
      <c r="A40" s="31"/>
      <c r="B40" s="32"/>
      <c r="C40" s="31"/>
      <c r="D40" s="31"/>
      <c r="E40" s="31"/>
      <c r="F40" s="31"/>
      <c r="G40" s="31"/>
      <c r="H40" s="31"/>
      <c r="I40" s="31"/>
      <c r="J40" s="31"/>
      <c r="K40" s="31"/>
      <c r="L40" s="44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</row>
    <row r="41" spans="1:31" s="1" customFormat="1" ht="14.45" customHeight="1">
      <c r="B41" s="19"/>
      <c r="L41" s="19"/>
    </row>
    <row r="42" spans="1:31" s="1" customFormat="1" ht="14.45" customHeight="1">
      <c r="B42" s="19"/>
      <c r="L42" s="19"/>
    </row>
    <row r="43" spans="1:31" s="1" customFormat="1" ht="14.45" customHeight="1">
      <c r="B43" s="19"/>
      <c r="L43" s="19"/>
    </row>
    <row r="44" spans="1:31" s="1" customFormat="1" ht="14.45" customHeight="1">
      <c r="B44" s="19"/>
      <c r="L44" s="19"/>
    </row>
    <row r="45" spans="1:31" s="1" customFormat="1" ht="14.45" customHeight="1">
      <c r="B45" s="19"/>
      <c r="L45" s="19"/>
    </row>
    <row r="46" spans="1:31" s="1" customFormat="1" ht="14.45" customHeight="1">
      <c r="B46" s="19"/>
      <c r="L46" s="19"/>
    </row>
    <row r="47" spans="1:31" s="1" customFormat="1" ht="14.45" customHeight="1">
      <c r="B47" s="19"/>
      <c r="L47" s="19"/>
    </row>
    <row r="48" spans="1:31" s="1" customFormat="1" ht="14.45" customHeight="1">
      <c r="B48" s="19"/>
      <c r="L48" s="19"/>
    </row>
    <row r="49" spans="1:31" s="1" customFormat="1" ht="14.45" customHeight="1">
      <c r="B49" s="19"/>
      <c r="L49" s="19"/>
    </row>
    <row r="50" spans="1:31" s="2" customFormat="1" ht="14.45" customHeight="1">
      <c r="B50" s="44"/>
      <c r="D50" s="45" t="s">
        <v>46</v>
      </c>
      <c r="E50" s="46"/>
      <c r="F50" s="46"/>
      <c r="G50" s="45" t="s">
        <v>47</v>
      </c>
      <c r="H50" s="46"/>
      <c r="I50" s="46"/>
      <c r="J50" s="46"/>
      <c r="K50" s="46"/>
      <c r="L50" s="44"/>
    </row>
    <row r="51" spans="1:31">
      <c r="B51" s="19"/>
      <c r="L51" s="19"/>
    </row>
    <row r="52" spans="1:31">
      <c r="B52" s="19"/>
      <c r="L52" s="19"/>
    </row>
    <row r="53" spans="1:31">
      <c r="B53" s="19"/>
      <c r="L53" s="19"/>
    </row>
    <row r="54" spans="1:31">
      <c r="B54" s="19"/>
      <c r="L54" s="19"/>
    </row>
    <row r="55" spans="1:31">
      <c r="B55" s="19"/>
      <c r="L55" s="19"/>
    </row>
    <row r="56" spans="1:31">
      <c r="B56" s="19"/>
      <c r="L56" s="19"/>
    </row>
    <row r="57" spans="1:31">
      <c r="B57" s="19"/>
      <c r="L57" s="19"/>
    </row>
    <row r="58" spans="1:31">
      <c r="B58" s="19"/>
      <c r="L58" s="19"/>
    </row>
    <row r="59" spans="1:31">
      <c r="B59" s="19"/>
      <c r="L59" s="19"/>
    </row>
    <row r="60" spans="1:31">
      <c r="B60" s="19"/>
      <c r="L60" s="19"/>
    </row>
    <row r="61" spans="1:31" s="2" customFormat="1" ht="12.75">
      <c r="A61" s="31"/>
      <c r="B61" s="32"/>
      <c r="C61" s="31"/>
      <c r="D61" s="47" t="s">
        <v>48</v>
      </c>
      <c r="E61" s="34"/>
      <c r="F61" s="112" t="s">
        <v>49</v>
      </c>
      <c r="G61" s="47" t="s">
        <v>48</v>
      </c>
      <c r="H61" s="34"/>
      <c r="I61" s="34"/>
      <c r="J61" s="113" t="s">
        <v>49</v>
      </c>
      <c r="K61" s="34"/>
      <c r="L61" s="44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</row>
    <row r="62" spans="1:31">
      <c r="B62" s="19"/>
      <c r="L62" s="19"/>
    </row>
    <row r="63" spans="1:31">
      <c r="B63" s="19"/>
      <c r="L63" s="19"/>
    </row>
    <row r="64" spans="1:31">
      <c r="B64" s="19"/>
      <c r="L64" s="19"/>
    </row>
    <row r="65" spans="1:31" s="2" customFormat="1" ht="12.75">
      <c r="A65" s="31"/>
      <c r="B65" s="32"/>
      <c r="C65" s="31"/>
      <c r="D65" s="45" t="s">
        <v>50</v>
      </c>
      <c r="E65" s="48"/>
      <c r="F65" s="48"/>
      <c r="G65" s="45" t="s">
        <v>51</v>
      </c>
      <c r="H65" s="48"/>
      <c r="I65" s="48"/>
      <c r="J65" s="48"/>
      <c r="K65" s="48"/>
      <c r="L65" s="44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</row>
    <row r="66" spans="1:31">
      <c r="B66" s="19"/>
      <c r="L66" s="19"/>
    </row>
    <row r="67" spans="1:31">
      <c r="B67" s="19"/>
      <c r="L67" s="19"/>
    </row>
    <row r="68" spans="1:31">
      <c r="B68" s="19"/>
      <c r="L68" s="19"/>
    </row>
    <row r="69" spans="1:31">
      <c r="B69" s="19"/>
      <c r="L69" s="19"/>
    </row>
    <row r="70" spans="1:31">
      <c r="B70" s="19"/>
      <c r="L70" s="19"/>
    </row>
    <row r="71" spans="1:31">
      <c r="B71" s="19"/>
      <c r="L71" s="19"/>
    </row>
    <row r="72" spans="1:31">
      <c r="B72" s="19"/>
      <c r="L72" s="19"/>
    </row>
    <row r="73" spans="1:31">
      <c r="B73" s="19"/>
      <c r="L73" s="19"/>
    </row>
    <row r="74" spans="1:31">
      <c r="B74" s="19"/>
      <c r="L74" s="19"/>
    </row>
    <row r="75" spans="1:31">
      <c r="B75" s="19"/>
      <c r="L75" s="19"/>
    </row>
    <row r="76" spans="1:31" s="2" customFormat="1" ht="12.75">
      <c r="A76" s="31"/>
      <c r="B76" s="32"/>
      <c r="C76" s="31"/>
      <c r="D76" s="47" t="s">
        <v>48</v>
      </c>
      <c r="E76" s="34"/>
      <c r="F76" s="112" t="s">
        <v>49</v>
      </c>
      <c r="G76" s="47" t="s">
        <v>48</v>
      </c>
      <c r="H76" s="34"/>
      <c r="I76" s="34"/>
      <c r="J76" s="113" t="s">
        <v>49</v>
      </c>
      <c r="K76" s="34"/>
      <c r="L76" s="44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</row>
    <row r="77" spans="1:31" s="2" customFormat="1" ht="14.45" customHeight="1">
      <c r="A77" s="31"/>
      <c r="B77" s="49"/>
      <c r="C77" s="50"/>
      <c r="D77" s="50"/>
      <c r="E77" s="50"/>
      <c r="F77" s="50"/>
      <c r="G77" s="50"/>
      <c r="H77" s="50"/>
      <c r="I77" s="50"/>
      <c r="J77" s="50"/>
      <c r="K77" s="50"/>
      <c r="L77" s="44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</row>
    <row r="81" spans="1:47" s="2" customFormat="1" ht="6.95" hidden="1" customHeight="1">
      <c r="A81" s="31"/>
      <c r="B81" s="51"/>
      <c r="C81" s="52"/>
      <c r="D81" s="52"/>
      <c r="E81" s="52"/>
      <c r="F81" s="52"/>
      <c r="G81" s="52"/>
      <c r="H81" s="52"/>
      <c r="I81" s="52"/>
      <c r="J81" s="52"/>
      <c r="K81" s="52"/>
      <c r="L81" s="44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</row>
    <row r="82" spans="1:47" s="2" customFormat="1" ht="24.95" hidden="1" customHeight="1">
      <c r="A82" s="31"/>
      <c r="B82" s="32"/>
      <c r="C82" s="20" t="s">
        <v>90</v>
      </c>
      <c r="D82" s="31"/>
      <c r="E82" s="31"/>
      <c r="F82" s="31"/>
      <c r="G82" s="31"/>
      <c r="H82" s="31"/>
      <c r="I82" s="31"/>
      <c r="J82" s="31"/>
      <c r="K82" s="31"/>
      <c r="L82" s="44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</row>
    <row r="83" spans="1:47" s="2" customFormat="1" ht="6.95" hidden="1" customHeight="1">
      <c r="A83" s="31"/>
      <c r="B83" s="32"/>
      <c r="C83" s="31"/>
      <c r="D83" s="31"/>
      <c r="E83" s="31"/>
      <c r="F83" s="31"/>
      <c r="G83" s="31"/>
      <c r="H83" s="31"/>
      <c r="I83" s="31"/>
      <c r="J83" s="31"/>
      <c r="K83" s="31"/>
      <c r="L83" s="44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</row>
    <row r="84" spans="1:47" s="2" customFormat="1" ht="12" hidden="1" customHeight="1">
      <c r="A84" s="31"/>
      <c r="B84" s="32"/>
      <c r="C84" s="26" t="s">
        <v>15</v>
      </c>
      <c r="D84" s="31"/>
      <c r="E84" s="31"/>
      <c r="F84" s="31"/>
      <c r="G84" s="31"/>
      <c r="H84" s="31"/>
      <c r="I84" s="31"/>
      <c r="J84" s="31"/>
      <c r="K84" s="31"/>
      <c r="L84" s="44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</row>
    <row r="85" spans="1:47" s="2" customFormat="1" ht="16.5" hidden="1" customHeight="1">
      <c r="A85" s="31"/>
      <c r="B85" s="32"/>
      <c r="C85" s="31"/>
      <c r="D85" s="31"/>
      <c r="E85" s="240" t="str">
        <f>E7</f>
        <v>Oprava miestnych ciest a chodníkov v Humennom 2024</v>
      </c>
      <c r="F85" s="241"/>
      <c r="G85" s="241"/>
      <c r="H85" s="241"/>
      <c r="I85" s="31"/>
      <c r="J85" s="31"/>
      <c r="K85" s="31"/>
      <c r="L85" s="44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</row>
    <row r="86" spans="1:47" s="2" customFormat="1" ht="12" hidden="1" customHeight="1">
      <c r="A86" s="31"/>
      <c r="B86" s="32"/>
      <c r="C86" s="26" t="s">
        <v>89</v>
      </c>
      <c r="D86" s="31"/>
      <c r="E86" s="31"/>
      <c r="F86" s="31"/>
      <c r="G86" s="31"/>
      <c r="H86" s="31"/>
      <c r="I86" s="31"/>
      <c r="J86" s="31"/>
      <c r="K86" s="31"/>
      <c r="L86" s="44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</row>
    <row r="87" spans="1:47" s="2" customFormat="1" ht="30" hidden="1" customHeight="1">
      <c r="A87" s="31"/>
      <c r="B87" s="32"/>
      <c r="C87" s="31"/>
      <c r="D87" s="31"/>
      <c r="E87" s="209" t="str">
        <f>E9</f>
        <v>22.2 - SO 02 - Oprava prístupovej cesty za BD na Nemocničnej ulici 9,11</v>
      </c>
      <c r="F87" s="239"/>
      <c r="G87" s="239"/>
      <c r="H87" s="239"/>
      <c r="I87" s="31"/>
      <c r="J87" s="31"/>
      <c r="K87" s="31"/>
      <c r="L87" s="44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</row>
    <row r="88" spans="1:47" s="2" customFormat="1" ht="6.95" hidden="1" customHeight="1">
      <c r="A88" s="31"/>
      <c r="B88" s="32"/>
      <c r="C88" s="31"/>
      <c r="D88" s="31"/>
      <c r="E88" s="31"/>
      <c r="F88" s="31"/>
      <c r="G88" s="31"/>
      <c r="H88" s="31"/>
      <c r="I88" s="31"/>
      <c r="J88" s="31"/>
      <c r="K88" s="31"/>
      <c r="L88" s="44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</row>
    <row r="89" spans="1:47" s="2" customFormat="1" ht="12" hidden="1" customHeight="1">
      <c r="A89" s="31"/>
      <c r="B89" s="32"/>
      <c r="C89" s="26" t="s">
        <v>19</v>
      </c>
      <c r="D89" s="31"/>
      <c r="E89" s="31"/>
      <c r="F89" s="24" t="str">
        <f>F12</f>
        <v>Humenné</v>
      </c>
      <c r="G89" s="31"/>
      <c r="H89" s="31"/>
      <c r="I89" s="26" t="s">
        <v>21</v>
      </c>
      <c r="J89" s="57" t="str">
        <f>IF(J12="","",J12)</f>
        <v>1. 10. 2024</v>
      </c>
      <c r="K89" s="31"/>
      <c r="L89" s="44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</row>
    <row r="90" spans="1:47" s="2" customFormat="1" ht="6.95" hidden="1" customHeight="1">
      <c r="A90" s="31"/>
      <c r="B90" s="32"/>
      <c r="C90" s="31"/>
      <c r="D90" s="31"/>
      <c r="E90" s="31"/>
      <c r="F90" s="31"/>
      <c r="G90" s="31"/>
      <c r="H90" s="31"/>
      <c r="I90" s="31"/>
      <c r="J90" s="31"/>
      <c r="K90" s="31"/>
      <c r="L90" s="44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</row>
    <row r="91" spans="1:47" s="2" customFormat="1" ht="15.2" hidden="1" customHeight="1">
      <c r="A91" s="31"/>
      <c r="B91" s="32"/>
      <c r="C91" s="26" t="s">
        <v>23</v>
      </c>
      <c r="D91" s="31"/>
      <c r="E91" s="31"/>
      <c r="F91" s="24" t="str">
        <f>E15</f>
        <v xml:space="preserve"> </v>
      </c>
      <c r="G91" s="31"/>
      <c r="H91" s="31"/>
      <c r="I91" s="26" t="s">
        <v>29</v>
      </c>
      <c r="J91" s="29" t="str">
        <f>E21</f>
        <v xml:space="preserve"> </v>
      </c>
      <c r="K91" s="31"/>
      <c r="L91" s="44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</row>
    <row r="92" spans="1:47" s="2" customFormat="1" ht="15.2" hidden="1" customHeight="1">
      <c r="A92" s="31"/>
      <c r="B92" s="32"/>
      <c r="C92" s="26" t="s">
        <v>27</v>
      </c>
      <c r="D92" s="31"/>
      <c r="E92" s="31"/>
      <c r="F92" s="24" t="str">
        <f>IF(E18="","",E18)</f>
        <v>Vyplň údaj</v>
      </c>
      <c r="G92" s="31"/>
      <c r="H92" s="31"/>
      <c r="I92" s="26" t="s">
        <v>31</v>
      </c>
      <c r="J92" s="29" t="str">
        <f>E24</f>
        <v xml:space="preserve"> </v>
      </c>
      <c r="K92" s="31"/>
      <c r="L92" s="44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</row>
    <row r="93" spans="1:47" s="2" customFormat="1" ht="10.35" hidden="1" customHeight="1">
      <c r="A93" s="31"/>
      <c r="B93" s="32"/>
      <c r="C93" s="31"/>
      <c r="D93" s="31"/>
      <c r="E93" s="31"/>
      <c r="F93" s="31"/>
      <c r="G93" s="31"/>
      <c r="H93" s="31"/>
      <c r="I93" s="31"/>
      <c r="J93" s="31"/>
      <c r="K93" s="31"/>
      <c r="L93" s="44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</row>
    <row r="94" spans="1:47" s="2" customFormat="1" ht="29.25" hidden="1" customHeight="1">
      <c r="A94" s="31"/>
      <c r="B94" s="32"/>
      <c r="C94" s="114" t="s">
        <v>91</v>
      </c>
      <c r="D94" s="106"/>
      <c r="E94" s="106"/>
      <c r="F94" s="106"/>
      <c r="G94" s="106"/>
      <c r="H94" s="106"/>
      <c r="I94" s="106"/>
      <c r="J94" s="115" t="s">
        <v>92</v>
      </c>
      <c r="K94" s="106"/>
      <c r="L94" s="44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</row>
    <row r="95" spans="1:47" s="2" customFormat="1" ht="10.35" hidden="1" customHeight="1">
      <c r="A95" s="31"/>
      <c r="B95" s="32"/>
      <c r="C95" s="31"/>
      <c r="D95" s="31"/>
      <c r="E95" s="31"/>
      <c r="F95" s="31"/>
      <c r="G95" s="31"/>
      <c r="H95" s="31"/>
      <c r="I95" s="31"/>
      <c r="J95" s="31"/>
      <c r="K95" s="31"/>
      <c r="L95" s="44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</row>
    <row r="96" spans="1:47" s="2" customFormat="1" ht="22.9" hidden="1" customHeight="1">
      <c r="A96" s="31"/>
      <c r="B96" s="32"/>
      <c r="C96" s="116" t="s">
        <v>93</v>
      </c>
      <c r="D96" s="31"/>
      <c r="E96" s="31"/>
      <c r="F96" s="31"/>
      <c r="G96" s="31"/>
      <c r="H96" s="31"/>
      <c r="I96" s="31"/>
      <c r="J96" s="73">
        <f>J122</f>
        <v>0</v>
      </c>
      <c r="K96" s="31"/>
      <c r="L96" s="44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U96" s="16" t="s">
        <v>94</v>
      </c>
    </row>
    <row r="97" spans="1:31" s="9" customFormat="1" ht="24.95" hidden="1" customHeight="1">
      <c r="B97" s="117"/>
      <c r="D97" s="118" t="s">
        <v>95</v>
      </c>
      <c r="E97" s="119"/>
      <c r="F97" s="119"/>
      <c r="G97" s="119"/>
      <c r="H97" s="119"/>
      <c r="I97" s="119"/>
      <c r="J97" s="120">
        <f>J123</f>
        <v>0</v>
      </c>
      <c r="L97" s="117"/>
    </row>
    <row r="98" spans="1:31" s="10" customFormat="1" ht="19.899999999999999" hidden="1" customHeight="1">
      <c r="B98" s="121"/>
      <c r="D98" s="122" t="s">
        <v>96</v>
      </c>
      <c r="E98" s="123"/>
      <c r="F98" s="123"/>
      <c r="G98" s="123"/>
      <c r="H98" s="123"/>
      <c r="I98" s="123"/>
      <c r="J98" s="124">
        <f>J124</f>
        <v>0</v>
      </c>
      <c r="L98" s="121"/>
    </row>
    <row r="99" spans="1:31" s="10" customFormat="1" ht="19.899999999999999" hidden="1" customHeight="1">
      <c r="B99" s="121"/>
      <c r="D99" s="122" t="s">
        <v>97</v>
      </c>
      <c r="E99" s="123"/>
      <c r="F99" s="123"/>
      <c r="G99" s="123"/>
      <c r="H99" s="123"/>
      <c r="I99" s="123"/>
      <c r="J99" s="124">
        <f>J133</f>
        <v>0</v>
      </c>
      <c r="L99" s="121"/>
    </row>
    <row r="100" spans="1:31" s="10" customFormat="1" ht="19.899999999999999" hidden="1" customHeight="1">
      <c r="B100" s="121"/>
      <c r="D100" s="122" t="s">
        <v>98</v>
      </c>
      <c r="E100" s="123"/>
      <c r="F100" s="123"/>
      <c r="G100" s="123"/>
      <c r="H100" s="123"/>
      <c r="I100" s="123"/>
      <c r="J100" s="124">
        <f>J142</f>
        <v>0</v>
      </c>
      <c r="L100" s="121"/>
    </row>
    <row r="101" spans="1:31" s="10" customFormat="1" ht="19.899999999999999" hidden="1" customHeight="1">
      <c r="B101" s="121"/>
      <c r="D101" s="122" t="s">
        <v>99</v>
      </c>
      <c r="E101" s="123"/>
      <c r="F101" s="123"/>
      <c r="G101" s="123"/>
      <c r="H101" s="123"/>
      <c r="I101" s="123"/>
      <c r="J101" s="124">
        <f>J144</f>
        <v>0</v>
      </c>
      <c r="L101" s="121"/>
    </row>
    <row r="102" spans="1:31" s="10" customFormat="1" ht="19.899999999999999" hidden="1" customHeight="1">
      <c r="B102" s="121"/>
      <c r="D102" s="122" t="s">
        <v>100</v>
      </c>
      <c r="E102" s="123"/>
      <c r="F102" s="123"/>
      <c r="G102" s="123"/>
      <c r="H102" s="123"/>
      <c r="I102" s="123"/>
      <c r="J102" s="124">
        <f>J159</f>
        <v>0</v>
      </c>
      <c r="L102" s="121"/>
    </row>
    <row r="103" spans="1:31" s="2" customFormat="1" ht="21.75" hidden="1" customHeight="1">
      <c r="A103" s="31"/>
      <c r="B103" s="32"/>
      <c r="C103" s="31"/>
      <c r="D103" s="31"/>
      <c r="E103" s="31"/>
      <c r="F103" s="31"/>
      <c r="G103" s="31"/>
      <c r="H103" s="31"/>
      <c r="I103" s="31"/>
      <c r="J103" s="31"/>
      <c r="K103" s="31"/>
      <c r="L103" s="44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</row>
    <row r="104" spans="1:31" s="2" customFormat="1" ht="6.95" hidden="1" customHeight="1">
      <c r="A104" s="31"/>
      <c r="B104" s="49"/>
      <c r="C104" s="50"/>
      <c r="D104" s="50"/>
      <c r="E104" s="50"/>
      <c r="F104" s="50"/>
      <c r="G104" s="50"/>
      <c r="H104" s="50"/>
      <c r="I104" s="50"/>
      <c r="J104" s="50"/>
      <c r="K104" s="50"/>
      <c r="L104" s="44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</row>
    <row r="105" spans="1:31" hidden="1"/>
    <row r="106" spans="1:31" hidden="1"/>
    <row r="107" spans="1:31" hidden="1"/>
    <row r="108" spans="1:31" s="2" customFormat="1" ht="6.95" customHeight="1">
      <c r="A108" s="31"/>
      <c r="B108" s="51"/>
      <c r="C108" s="52"/>
      <c r="D108" s="52"/>
      <c r="E108" s="52"/>
      <c r="F108" s="52"/>
      <c r="G108" s="52"/>
      <c r="H108" s="52"/>
      <c r="I108" s="52"/>
      <c r="J108" s="52"/>
      <c r="K108" s="52"/>
      <c r="L108" s="44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</row>
    <row r="109" spans="1:31" s="2" customFormat="1" ht="24.95" customHeight="1">
      <c r="A109" s="31"/>
      <c r="B109" s="32"/>
      <c r="C109" s="20" t="s">
        <v>101</v>
      </c>
      <c r="D109" s="31"/>
      <c r="E109" s="31"/>
      <c r="F109" s="31"/>
      <c r="G109" s="31"/>
      <c r="H109" s="31"/>
      <c r="I109" s="31"/>
      <c r="J109" s="31"/>
      <c r="K109" s="31"/>
      <c r="L109" s="44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</row>
    <row r="110" spans="1:31" s="2" customFormat="1" ht="6.95" customHeight="1">
      <c r="A110" s="31"/>
      <c r="B110" s="32"/>
      <c r="C110" s="31"/>
      <c r="D110" s="31"/>
      <c r="E110" s="31"/>
      <c r="F110" s="31"/>
      <c r="G110" s="31"/>
      <c r="H110" s="31"/>
      <c r="I110" s="31"/>
      <c r="J110" s="31"/>
      <c r="K110" s="31"/>
      <c r="L110" s="44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</row>
    <row r="111" spans="1:31" s="2" customFormat="1" ht="12" customHeight="1">
      <c r="A111" s="31"/>
      <c r="B111" s="32"/>
      <c r="C111" s="26" t="s">
        <v>15</v>
      </c>
      <c r="D111" s="31"/>
      <c r="E111" s="31"/>
      <c r="F111" s="31"/>
      <c r="G111" s="31"/>
      <c r="H111" s="31"/>
      <c r="I111" s="31"/>
      <c r="J111" s="31"/>
      <c r="K111" s="31"/>
      <c r="L111" s="44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</row>
    <row r="112" spans="1:31" s="2" customFormat="1" ht="16.5" customHeight="1">
      <c r="A112" s="31"/>
      <c r="B112" s="32"/>
      <c r="C112" s="31"/>
      <c r="D112" s="31"/>
      <c r="E112" s="240" t="str">
        <f>E7</f>
        <v>Oprava miestnych ciest a chodníkov v Humennom 2024</v>
      </c>
      <c r="F112" s="241"/>
      <c r="G112" s="241"/>
      <c r="H112" s="241"/>
      <c r="I112" s="31"/>
      <c r="J112" s="31"/>
      <c r="K112" s="31"/>
      <c r="L112" s="44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</row>
    <row r="113" spans="1:65" s="2" customFormat="1" ht="12" customHeight="1">
      <c r="A113" s="31"/>
      <c r="B113" s="32"/>
      <c r="C113" s="26" t="s">
        <v>89</v>
      </c>
      <c r="D113" s="31"/>
      <c r="E113" s="31"/>
      <c r="F113" s="31"/>
      <c r="G113" s="31"/>
      <c r="H113" s="31"/>
      <c r="I113" s="31"/>
      <c r="J113" s="31"/>
      <c r="K113" s="31"/>
      <c r="L113" s="44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</row>
    <row r="114" spans="1:65" s="2" customFormat="1" ht="30" customHeight="1">
      <c r="A114" s="31"/>
      <c r="B114" s="32"/>
      <c r="C114" s="31"/>
      <c r="D114" s="31"/>
      <c r="E114" s="209" t="str">
        <f>E9</f>
        <v>22.2 - SO 02 - Oprava prístupovej cesty za BD na Nemocničnej ulici 9,11</v>
      </c>
      <c r="F114" s="239"/>
      <c r="G114" s="239"/>
      <c r="H114" s="239"/>
      <c r="I114" s="31"/>
      <c r="J114" s="31"/>
      <c r="K114" s="31"/>
      <c r="L114" s="44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</row>
    <row r="115" spans="1:65" s="2" customFormat="1" ht="6.95" customHeight="1">
      <c r="A115" s="31"/>
      <c r="B115" s="32"/>
      <c r="C115" s="31"/>
      <c r="D115" s="31"/>
      <c r="E115" s="31"/>
      <c r="F115" s="31"/>
      <c r="G115" s="31"/>
      <c r="H115" s="31"/>
      <c r="I115" s="31"/>
      <c r="J115" s="31"/>
      <c r="K115" s="31"/>
      <c r="L115" s="44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</row>
    <row r="116" spans="1:65" s="2" customFormat="1" ht="12" customHeight="1">
      <c r="A116" s="31"/>
      <c r="B116" s="32"/>
      <c r="C116" s="26" t="s">
        <v>19</v>
      </c>
      <c r="D116" s="31"/>
      <c r="E116" s="31"/>
      <c r="F116" s="24" t="str">
        <f>F12</f>
        <v>Humenné</v>
      </c>
      <c r="G116" s="31"/>
      <c r="H116" s="31"/>
      <c r="I116" s="26" t="s">
        <v>21</v>
      </c>
      <c r="J116" s="57" t="str">
        <f>IF(J12="","",J12)</f>
        <v>1. 10. 2024</v>
      </c>
      <c r="K116" s="31"/>
      <c r="L116" s="44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</row>
    <row r="117" spans="1:65" s="2" customFormat="1" ht="6.95" customHeight="1">
      <c r="A117" s="31"/>
      <c r="B117" s="32"/>
      <c r="C117" s="31"/>
      <c r="D117" s="31"/>
      <c r="E117" s="31"/>
      <c r="F117" s="31"/>
      <c r="G117" s="31"/>
      <c r="H117" s="31"/>
      <c r="I117" s="31"/>
      <c r="J117" s="31"/>
      <c r="K117" s="31"/>
      <c r="L117" s="44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</row>
    <row r="118" spans="1:65" s="2" customFormat="1" ht="15.2" customHeight="1">
      <c r="A118" s="31"/>
      <c r="B118" s="32"/>
      <c r="C118" s="26" t="s">
        <v>23</v>
      </c>
      <c r="D118" s="31"/>
      <c r="E118" s="31"/>
      <c r="F118" s="24" t="str">
        <f>E15</f>
        <v xml:space="preserve"> </v>
      </c>
      <c r="G118" s="31"/>
      <c r="H118" s="31"/>
      <c r="I118" s="26" t="s">
        <v>29</v>
      </c>
      <c r="J118" s="29" t="str">
        <f>E21</f>
        <v xml:space="preserve"> </v>
      </c>
      <c r="K118" s="31"/>
      <c r="L118" s="44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</row>
    <row r="119" spans="1:65" s="2" customFormat="1" ht="15.2" customHeight="1">
      <c r="A119" s="31"/>
      <c r="B119" s="32"/>
      <c r="C119" s="26" t="s">
        <v>27</v>
      </c>
      <c r="D119" s="31"/>
      <c r="E119" s="31"/>
      <c r="F119" s="24" t="str">
        <f>IF(E18="","",E18)</f>
        <v>Vyplň údaj</v>
      </c>
      <c r="G119" s="31"/>
      <c r="H119" s="31"/>
      <c r="I119" s="26" t="s">
        <v>31</v>
      </c>
      <c r="J119" s="29" t="str">
        <f>E24</f>
        <v xml:space="preserve"> </v>
      </c>
      <c r="K119" s="31"/>
      <c r="L119" s="44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</row>
    <row r="120" spans="1:65" s="2" customFormat="1" ht="10.35" customHeight="1">
      <c r="A120" s="31"/>
      <c r="B120" s="32"/>
      <c r="C120" s="31"/>
      <c r="D120" s="31"/>
      <c r="E120" s="31"/>
      <c r="F120" s="31"/>
      <c r="G120" s="31"/>
      <c r="H120" s="31"/>
      <c r="I120" s="31"/>
      <c r="J120" s="31"/>
      <c r="K120" s="31"/>
      <c r="L120" s="44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</row>
    <row r="121" spans="1:65" s="11" customFormat="1" ht="29.25" customHeight="1">
      <c r="A121" s="125"/>
      <c r="B121" s="126"/>
      <c r="C121" s="127" t="s">
        <v>102</v>
      </c>
      <c r="D121" s="128" t="s">
        <v>58</v>
      </c>
      <c r="E121" s="128" t="s">
        <v>54</v>
      </c>
      <c r="F121" s="128" t="s">
        <v>55</v>
      </c>
      <c r="G121" s="128" t="s">
        <v>103</v>
      </c>
      <c r="H121" s="128" t="s">
        <v>104</v>
      </c>
      <c r="I121" s="128" t="s">
        <v>105</v>
      </c>
      <c r="J121" s="129" t="s">
        <v>92</v>
      </c>
      <c r="K121" s="130" t="s">
        <v>106</v>
      </c>
      <c r="L121" s="131"/>
      <c r="M121" s="64" t="s">
        <v>1</v>
      </c>
      <c r="N121" s="65" t="s">
        <v>37</v>
      </c>
      <c r="O121" s="65" t="s">
        <v>107</v>
      </c>
      <c r="P121" s="65" t="s">
        <v>108</v>
      </c>
      <c r="Q121" s="65" t="s">
        <v>109</v>
      </c>
      <c r="R121" s="65" t="s">
        <v>110</v>
      </c>
      <c r="S121" s="65" t="s">
        <v>111</v>
      </c>
      <c r="T121" s="66" t="s">
        <v>112</v>
      </c>
      <c r="U121" s="125"/>
      <c r="V121" s="125"/>
      <c r="W121" s="125"/>
      <c r="X121" s="125"/>
      <c r="Y121" s="125"/>
      <c r="Z121" s="125"/>
      <c r="AA121" s="125"/>
      <c r="AB121" s="125"/>
      <c r="AC121" s="125"/>
      <c r="AD121" s="125"/>
      <c r="AE121" s="125"/>
    </row>
    <row r="122" spans="1:65" s="2" customFormat="1" ht="22.9" customHeight="1">
      <c r="A122" s="31"/>
      <c r="B122" s="32"/>
      <c r="C122" s="71" t="s">
        <v>93</v>
      </c>
      <c r="D122" s="31"/>
      <c r="E122" s="31"/>
      <c r="F122" s="31"/>
      <c r="G122" s="31"/>
      <c r="H122" s="31"/>
      <c r="I122" s="31"/>
      <c r="J122" s="132">
        <f>BK122</f>
        <v>0</v>
      </c>
      <c r="K122" s="31"/>
      <c r="L122" s="32"/>
      <c r="M122" s="67"/>
      <c r="N122" s="58"/>
      <c r="O122" s="68"/>
      <c r="P122" s="133">
        <f>P123</f>
        <v>0</v>
      </c>
      <c r="Q122" s="68"/>
      <c r="R122" s="133">
        <f>R123</f>
        <v>171.91168449999998</v>
      </c>
      <c r="S122" s="68"/>
      <c r="T122" s="134">
        <f>T123</f>
        <v>83.587500000000006</v>
      </c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T122" s="16" t="s">
        <v>72</v>
      </c>
      <c r="AU122" s="16" t="s">
        <v>94</v>
      </c>
      <c r="BK122" s="135">
        <f>BK123</f>
        <v>0</v>
      </c>
    </row>
    <row r="123" spans="1:65" s="12" customFormat="1" ht="25.9" customHeight="1">
      <c r="B123" s="136"/>
      <c r="D123" s="137" t="s">
        <v>72</v>
      </c>
      <c r="E123" s="138" t="s">
        <v>113</v>
      </c>
      <c r="F123" s="138" t="s">
        <v>114</v>
      </c>
      <c r="I123" s="139"/>
      <c r="J123" s="140">
        <f>BK123</f>
        <v>0</v>
      </c>
      <c r="L123" s="136"/>
      <c r="M123" s="141"/>
      <c r="N123" s="142"/>
      <c r="O123" s="142"/>
      <c r="P123" s="143">
        <f>P124+P133+P142+P144+P159</f>
        <v>0</v>
      </c>
      <c r="Q123" s="142"/>
      <c r="R123" s="143">
        <f>R124+R133+R142+R144+R159</f>
        <v>171.91168449999998</v>
      </c>
      <c r="S123" s="142"/>
      <c r="T123" s="144">
        <f>T124+T133+T142+T144+T159</f>
        <v>83.587500000000006</v>
      </c>
      <c r="AR123" s="137" t="s">
        <v>80</v>
      </c>
      <c r="AT123" s="145" t="s">
        <v>72</v>
      </c>
      <c r="AU123" s="145" t="s">
        <v>73</v>
      </c>
      <c r="AY123" s="137" t="s">
        <v>115</v>
      </c>
      <c r="BK123" s="146">
        <f>BK124+BK133+BK142+BK144+BK159</f>
        <v>0</v>
      </c>
    </row>
    <row r="124" spans="1:65" s="12" customFormat="1" ht="22.9" customHeight="1">
      <c r="B124" s="136"/>
      <c r="D124" s="137" t="s">
        <v>72</v>
      </c>
      <c r="E124" s="147" t="s">
        <v>80</v>
      </c>
      <c r="F124" s="147" t="s">
        <v>116</v>
      </c>
      <c r="I124" s="139"/>
      <c r="J124" s="148">
        <f>BK124</f>
        <v>0</v>
      </c>
      <c r="L124" s="136"/>
      <c r="M124" s="141"/>
      <c r="N124" s="142"/>
      <c r="O124" s="142"/>
      <c r="P124" s="143">
        <f>SUM(P125:P132)</f>
        <v>0</v>
      </c>
      <c r="Q124" s="142"/>
      <c r="R124" s="143">
        <f>SUM(R125:R132)</f>
        <v>0</v>
      </c>
      <c r="S124" s="142"/>
      <c r="T124" s="144">
        <f>SUM(T125:T132)</f>
        <v>83.587500000000006</v>
      </c>
      <c r="AR124" s="137" t="s">
        <v>80</v>
      </c>
      <c r="AT124" s="145" t="s">
        <v>72</v>
      </c>
      <c r="AU124" s="145" t="s">
        <v>80</v>
      </c>
      <c r="AY124" s="137" t="s">
        <v>115</v>
      </c>
      <c r="BK124" s="146">
        <f>SUM(BK125:BK132)</f>
        <v>0</v>
      </c>
    </row>
    <row r="125" spans="1:65" s="2" customFormat="1" ht="33" customHeight="1">
      <c r="A125" s="31"/>
      <c r="B125" s="149"/>
      <c r="C125" s="150" t="s">
        <v>80</v>
      </c>
      <c r="D125" s="150" t="s">
        <v>117</v>
      </c>
      <c r="E125" s="151" t="s">
        <v>283</v>
      </c>
      <c r="F125" s="152" t="s">
        <v>284</v>
      </c>
      <c r="G125" s="153" t="s">
        <v>120</v>
      </c>
      <c r="H125" s="154">
        <v>10.5</v>
      </c>
      <c r="I125" s="155"/>
      <c r="J125" s="156">
        <f>ROUND(I125*H125,2)</f>
        <v>0</v>
      </c>
      <c r="K125" s="157"/>
      <c r="L125" s="32"/>
      <c r="M125" s="158" t="s">
        <v>1</v>
      </c>
      <c r="N125" s="159" t="s">
        <v>39</v>
      </c>
      <c r="O125" s="60"/>
      <c r="P125" s="160">
        <f>O125*H125</f>
        <v>0</v>
      </c>
      <c r="Q125" s="160">
        <v>0</v>
      </c>
      <c r="R125" s="160">
        <f>Q125*H125</f>
        <v>0</v>
      </c>
      <c r="S125" s="160">
        <v>0.22500000000000001</v>
      </c>
      <c r="T125" s="161">
        <f>S125*H125</f>
        <v>2.3625000000000003</v>
      </c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R125" s="162" t="s">
        <v>121</v>
      </c>
      <c r="AT125" s="162" t="s">
        <v>117</v>
      </c>
      <c r="AU125" s="162" t="s">
        <v>122</v>
      </c>
      <c r="AY125" s="16" t="s">
        <v>115</v>
      </c>
      <c r="BE125" s="163">
        <f>IF(N125="základná",J125,0)</f>
        <v>0</v>
      </c>
      <c r="BF125" s="163">
        <f>IF(N125="znížená",J125,0)</f>
        <v>0</v>
      </c>
      <c r="BG125" s="163">
        <f>IF(N125="zákl. prenesená",J125,0)</f>
        <v>0</v>
      </c>
      <c r="BH125" s="163">
        <f>IF(N125="zníž. prenesená",J125,0)</f>
        <v>0</v>
      </c>
      <c r="BI125" s="163">
        <f>IF(N125="nulová",J125,0)</f>
        <v>0</v>
      </c>
      <c r="BJ125" s="16" t="s">
        <v>122</v>
      </c>
      <c r="BK125" s="163">
        <f>ROUND(I125*H125,2)</f>
        <v>0</v>
      </c>
      <c r="BL125" s="16" t="s">
        <v>121</v>
      </c>
      <c r="BM125" s="162" t="s">
        <v>285</v>
      </c>
    </row>
    <row r="126" spans="1:65" s="13" customFormat="1">
      <c r="B126" s="164"/>
      <c r="D126" s="165" t="s">
        <v>124</v>
      </c>
      <c r="E126" s="166" t="s">
        <v>1</v>
      </c>
      <c r="F126" s="167" t="s">
        <v>286</v>
      </c>
      <c r="H126" s="168">
        <v>10.5</v>
      </c>
      <c r="I126" s="169"/>
      <c r="L126" s="164"/>
      <c r="M126" s="170"/>
      <c r="N126" s="171"/>
      <c r="O126" s="171"/>
      <c r="P126" s="171"/>
      <c r="Q126" s="171"/>
      <c r="R126" s="171"/>
      <c r="S126" s="171"/>
      <c r="T126" s="172"/>
      <c r="AT126" s="166" t="s">
        <v>124</v>
      </c>
      <c r="AU126" s="166" t="s">
        <v>122</v>
      </c>
      <c r="AV126" s="13" t="s">
        <v>122</v>
      </c>
      <c r="AW126" s="13" t="s">
        <v>30</v>
      </c>
      <c r="AX126" s="13" t="s">
        <v>80</v>
      </c>
      <c r="AY126" s="166" t="s">
        <v>115</v>
      </c>
    </row>
    <row r="127" spans="1:65" s="2" customFormat="1" ht="24.2" customHeight="1">
      <c r="A127" s="31"/>
      <c r="B127" s="149"/>
      <c r="C127" s="150" t="s">
        <v>122</v>
      </c>
      <c r="D127" s="150" t="s">
        <v>117</v>
      </c>
      <c r="E127" s="151" t="s">
        <v>287</v>
      </c>
      <c r="F127" s="152" t="s">
        <v>288</v>
      </c>
      <c r="G127" s="153" t="s">
        <v>120</v>
      </c>
      <c r="H127" s="154">
        <v>62.2</v>
      </c>
      <c r="I127" s="155"/>
      <c r="J127" s="156">
        <f>ROUND(I127*H127,2)</f>
        <v>0</v>
      </c>
      <c r="K127" s="157"/>
      <c r="L127" s="32"/>
      <c r="M127" s="158" t="s">
        <v>1</v>
      </c>
      <c r="N127" s="159" t="s">
        <v>39</v>
      </c>
      <c r="O127" s="60"/>
      <c r="P127" s="160">
        <f>O127*H127</f>
        <v>0</v>
      </c>
      <c r="Q127" s="160">
        <v>0</v>
      </c>
      <c r="R127" s="160">
        <f>Q127*H127</f>
        <v>0</v>
      </c>
      <c r="S127" s="160">
        <v>0.125</v>
      </c>
      <c r="T127" s="161">
        <f>S127*H127</f>
        <v>7.7750000000000004</v>
      </c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R127" s="162" t="s">
        <v>121</v>
      </c>
      <c r="AT127" s="162" t="s">
        <v>117</v>
      </c>
      <c r="AU127" s="162" t="s">
        <v>122</v>
      </c>
      <c r="AY127" s="16" t="s">
        <v>115</v>
      </c>
      <c r="BE127" s="163">
        <f>IF(N127="základná",J127,0)</f>
        <v>0</v>
      </c>
      <c r="BF127" s="163">
        <f>IF(N127="znížená",J127,0)</f>
        <v>0</v>
      </c>
      <c r="BG127" s="163">
        <f>IF(N127="zákl. prenesená",J127,0)</f>
        <v>0</v>
      </c>
      <c r="BH127" s="163">
        <f>IF(N127="zníž. prenesená",J127,0)</f>
        <v>0</v>
      </c>
      <c r="BI127" s="163">
        <f>IF(N127="nulová",J127,0)</f>
        <v>0</v>
      </c>
      <c r="BJ127" s="16" t="s">
        <v>122</v>
      </c>
      <c r="BK127" s="163">
        <f>ROUND(I127*H127,2)</f>
        <v>0</v>
      </c>
      <c r="BL127" s="16" t="s">
        <v>121</v>
      </c>
      <c r="BM127" s="162" t="s">
        <v>289</v>
      </c>
    </row>
    <row r="128" spans="1:65" s="13" customFormat="1">
      <c r="B128" s="164"/>
      <c r="D128" s="165" t="s">
        <v>124</v>
      </c>
      <c r="E128" s="166" t="s">
        <v>1</v>
      </c>
      <c r="F128" s="167" t="s">
        <v>290</v>
      </c>
      <c r="H128" s="168">
        <v>62.2</v>
      </c>
      <c r="I128" s="169"/>
      <c r="L128" s="164"/>
      <c r="M128" s="170"/>
      <c r="N128" s="171"/>
      <c r="O128" s="171"/>
      <c r="P128" s="171"/>
      <c r="Q128" s="171"/>
      <c r="R128" s="171"/>
      <c r="S128" s="171"/>
      <c r="T128" s="172"/>
      <c r="AT128" s="166" t="s">
        <v>124</v>
      </c>
      <c r="AU128" s="166" t="s">
        <v>122</v>
      </c>
      <c r="AV128" s="13" t="s">
        <v>122</v>
      </c>
      <c r="AW128" s="13" t="s">
        <v>30</v>
      </c>
      <c r="AX128" s="13" t="s">
        <v>80</v>
      </c>
      <c r="AY128" s="166" t="s">
        <v>115</v>
      </c>
    </row>
    <row r="129" spans="1:65" s="2" customFormat="1" ht="33" customHeight="1">
      <c r="A129" s="31"/>
      <c r="B129" s="149"/>
      <c r="C129" s="150" t="s">
        <v>132</v>
      </c>
      <c r="D129" s="150" t="s">
        <v>117</v>
      </c>
      <c r="E129" s="151" t="s">
        <v>291</v>
      </c>
      <c r="F129" s="152" t="s">
        <v>292</v>
      </c>
      <c r="G129" s="153" t="s">
        <v>120</v>
      </c>
      <c r="H129" s="154">
        <v>380</v>
      </c>
      <c r="I129" s="155"/>
      <c r="J129" s="156">
        <f>ROUND(I129*H129,2)</f>
        <v>0</v>
      </c>
      <c r="K129" s="157"/>
      <c r="L129" s="32"/>
      <c r="M129" s="158" t="s">
        <v>1</v>
      </c>
      <c r="N129" s="159" t="s">
        <v>39</v>
      </c>
      <c r="O129" s="60"/>
      <c r="P129" s="160">
        <f>O129*H129</f>
        <v>0</v>
      </c>
      <c r="Q129" s="160">
        <v>0</v>
      </c>
      <c r="R129" s="160">
        <f>Q129*H129</f>
        <v>0</v>
      </c>
      <c r="S129" s="160">
        <v>0.16</v>
      </c>
      <c r="T129" s="161">
        <f>S129*H129</f>
        <v>60.800000000000004</v>
      </c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R129" s="162" t="s">
        <v>121</v>
      </c>
      <c r="AT129" s="162" t="s">
        <v>117</v>
      </c>
      <c r="AU129" s="162" t="s">
        <v>122</v>
      </c>
      <c r="AY129" s="16" t="s">
        <v>115</v>
      </c>
      <c r="BE129" s="163">
        <f>IF(N129="základná",J129,0)</f>
        <v>0</v>
      </c>
      <c r="BF129" s="163">
        <f>IF(N129="znížená",J129,0)</f>
        <v>0</v>
      </c>
      <c r="BG129" s="163">
        <f>IF(N129="zákl. prenesená",J129,0)</f>
        <v>0</v>
      </c>
      <c r="BH129" s="163">
        <f>IF(N129="zníž. prenesená",J129,0)</f>
        <v>0</v>
      </c>
      <c r="BI129" s="163">
        <f>IF(N129="nulová",J129,0)</f>
        <v>0</v>
      </c>
      <c r="BJ129" s="16" t="s">
        <v>122</v>
      </c>
      <c r="BK129" s="163">
        <f>ROUND(I129*H129,2)</f>
        <v>0</v>
      </c>
      <c r="BL129" s="16" t="s">
        <v>121</v>
      </c>
      <c r="BM129" s="162" t="s">
        <v>293</v>
      </c>
    </row>
    <row r="130" spans="1:65" s="13" customFormat="1">
      <c r="B130" s="164"/>
      <c r="D130" s="165" t="s">
        <v>124</v>
      </c>
      <c r="E130" s="166" t="s">
        <v>1</v>
      </c>
      <c r="F130" s="167" t="s">
        <v>294</v>
      </c>
      <c r="H130" s="168">
        <v>380</v>
      </c>
      <c r="I130" s="169"/>
      <c r="L130" s="164"/>
      <c r="M130" s="170"/>
      <c r="N130" s="171"/>
      <c r="O130" s="171"/>
      <c r="P130" s="171"/>
      <c r="Q130" s="171"/>
      <c r="R130" s="171"/>
      <c r="S130" s="171"/>
      <c r="T130" s="172"/>
      <c r="AT130" s="166" t="s">
        <v>124</v>
      </c>
      <c r="AU130" s="166" t="s">
        <v>122</v>
      </c>
      <c r="AV130" s="13" t="s">
        <v>122</v>
      </c>
      <c r="AW130" s="13" t="s">
        <v>30</v>
      </c>
      <c r="AX130" s="13" t="s">
        <v>80</v>
      </c>
      <c r="AY130" s="166" t="s">
        <v>115</v>
      </c>
    </row>
    <row r="131" spans="1:65" s="2" customFormat="1" ht="24.2" customHeight="1">
      <c r="A131" s="31"/>
      <c r="B131" s="149"/>
      <c r="C131" s="150" t="s">
        <v>121</v>
      </c>
      <c r="D131" s="150" t="s">
        <v>117</v>
      </c>
      <c r="E131" s="151" t="s">
        <v>295</v>
      </c>
      <c r="F131" s="152" t="s">
        <v>296</v>
      </c>
      <c r="G131" s="153" t="s">
        <v>130</v>
      </c>
      <c r="H131" s="154">
        <v>55</v>
      </c>
      <c r="I131" s="155"/>
      <c r="J131" s="156">
        <f>ROUND(I131*H131,2)</f>
        <v>0</v>
      </c>
      <c r="K131" s="157"/>
      <c r="L131" s="32"/>
      <c r="M131" s="158" t="s">
        <v>1</v>
      </c>
      <c r="N131" s="159" t="s">
        <v>39</v>
      </c>
      <c r="O131" s="60"/>
      <c r="P131" s="160">
        <f>O131*H131</f>
        <v>0</v>
      </c>
      <c r="Q131" s="160">
        <v>0</v>
      </c>
      <c r="R131" s="160">
        <f>Q131*H131</f>
        <v>0</v>
      </c>
      <c r="S131" s="160">
        <v>0.23</v>
      </c>
      <c r="T131" s="161">
        <f>S131*H131</f>
        <v>12.65</v>
      </c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R131" s="162" t="s">
        <v>121</v>
      </c>
      <c r="AT131" s="162" t="s">
        <v>117</v>
      </c>
      <c r="AU131" s="162" t="s">
        <v>122</v>
      </c>
      <c r="AY131" s="16" t="s">
        <v>115</v>
      </c>
      <c r="BE131" s="163">
        <f>IF(N131="základná",J131,0)</f>
        <v>0</v>
      </c>
      <c r="BF131" s="163">
        <f>IF(N131="znížená",J131,0)</f>
        <v>0</v>
      </c>
      <c r="BG131" s="163">
        <f>IF(N131="zákl. prenesená",J131,0)</f>
        <v>0</v>
      </c>
      <c r="BH131" s="163">
        <f>IF(N131="zníž. prenesená",J131,0)</f>
        <v>0</v>
      </c>
      <c r="BI131" s="163">
        <f>IF(N131="nulová",J131,0)</f>
        <v>0</v>
      </c>
      <c r="BJ131" s="16" t="s">
        <v>122</v>
      </c>
      <c r="BK131" s="163">
        <f>ROUND(I131*H131,2)</f>
        <v>0</v>
      </c>
      <c r="BL131" s="16" t="s">
        <v>121</v>
      </c>
      <c r="BM131" s="162" t="s">
        <v>297</v>
      </c>
    </row>
    <row r="132" spans="1:65" s="2" customFormat="1" ht="33" customHeight="1">
      <c r="A132" s="31"/>
      <c r="B132" s="149"/>
      <c r="C132" s="150" t="s">
        <v>143</v>
      </c>
      <c r="D132" s="150" t="s">
        <v>117</v>
      </c>
      <c r="E132" s="151" t="s">
        <v>298</v>
      </c>
      <c r="F132" s="152" t="s">
        <v>299</v>
      </c>
      <c r="G132" s="153" t="s">
        <v>120</v>
      </c>
      <c r="H132" s="154">
        <v>23.5</v>
      </c>
      <c r="I132" s="155"/>
      <c r="J132" s="156">
        <f>ROUND(I132*H132,2)</f>
        <v>0</v>
      </c>
      <c r="K132" s="157"/>
      <c r="L132" s="32"/>
      <c r="M132" s="158" t="s">
        <v>1</v>
      </c>
      <c r="N132" s="159" t="s">
        <v>39</v>
      </c>
      <c r="O132" s="60"/>
      <c r="P132" s="160">
        <f>O132*H132</f>
        <v>0</v>
      </c>
      <c r="Q132" s="160">
        <v>0</v>
      </c>
      <c r="R132" s="160">
        <f>Q132*H132</f>
        <v>0</v>
      </c>
      <c r="S132" s="160">
        <v>0</v>
      </c>
      <c r="T132" s="161">
        <f>S132*H132</f>
        <v>0</v>
      </c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R132" s="162" t="s">
        <v>121</v>
      </c>
      <c r="AT132" s="162" t="s">
        <v>117</v>
      </c>
      <c r="AU132" s="162" t="s">
        <v>122</v>
      </c>
      <c r="AY132" s="16" t="s">
        <v>115</v>
      </c>
      <c r="BE132" s="163">
        <f>IF(N132="základná",J132,0)</f>
        <v>0</v>
      </c>
      <c r="BF132" s="163">
        <f>IF(N132="znížená",J132,0)</f>
        <v>0</v>
      </c>
      <c r="BG132" s="163">
        <f>IF(N132="zákl. prenesená",J132,0)</f>
        <v>0</v>
      </c>
      <c r="BH132" s="163">
        <f>IF(N132="zníž. prenesená",J132,0)</f>
        <v>0</v>
      </c>
      <c r="BI132" s="163">
        <f>IF(N132="nulová",J132,0)</f>
        <v>0</v>
      </c>
      <c r="BJ132" s="16" t="s">
        <v>122</v>
      </c>
      <c r="BK132" s="163">
        <f>ROUND(I132*H132,2)</f>
        <v>0</v>
      </c>
      <c r="BL132" s="16" t="s">
        <v>121</v>
      </c>
      <c r="BM132" s="162" t="s">
        <v>300</v>
      </c>
    </row>
    <row r="133" spans="1:65" s="12" customFormat="1" ht="22.9" customHeight="1">
      <c r="B133" s="136"/>
      <c r="D133" s="137" t="s">
        <v>72</v>
      </c>
      <c r="E133" s="147" t="s">
        <v>143</v>
      </c>
      <c r="F133" s="147" t="s">
        <v>160</v>
      </c>
      <c r="I133" s="139"/>
      <c r="J133" s="148">
        <f>BK133</f>
        <v>0</v>
      </c>
      <c r="L133" s="136"/>
      <c r="M133" s="141"/>
      <c r="N133" s="142"/>
      <c r="O133" s="142"/>
      <c r="P133" s="143">
        <f>SUM(P134:P141)</f>
        <v>0</v>
      </c>
      <c r="Q133" s="142"/>
      <c r="R133" s="143">
        <f>SUM(R134:R141)</f>
        <v>158.21567999999999</v>
      </c>
      <c r="S133" s="142"/>
      <c r="T133" s="144">
        <f>SUM(T134:T141)</f>
        <v>0</v>
      </c>
      <c r="AR133" s="137" t="s">
        <v>80</v>
      </c>
      <c r="AT133" s="145" t="s">
        <v>72</v>
      </c>
      <c r="AU133" s="145" t="s">
        <v>80</v>
      </c>
      <c r="AY133" s="137" t="s">
        <v>115</v>
      </c>
      <c r="BK133" s="146">
        <f>SUM(BK134:BK141)</f>
        <v>0</v>
      </c>
    </row>
    <row r="134" spans="1:65" s="2" customFormat="1" ht="37.9" customHeight="1">
      <c r="A134" s="31"/>
      <c r="B134" s="149"/>
      <c r="C134" s="150" t="s">
        <v>147</v>
      </c>
      <c r="D134" s="150" t="s">
        <v>117</v>
      </c>
      <c r="E134" s="151" t="s">
        <v>301</v>
      </c>
      <c r="F134" s="152" t="s">
        <v>302</v>
      </c>
      <c r="G134" s="153" t="s">
        <v>120</v>
      </c>
      <c r="H134" s="154">
        <v>125</v>
      </c>
      <c r="I134" s="155"/>
      <c r="J134" s="156">
        <f>ROUND(I134*H134,2)</f>
        <v>0</v>
      </c>
      <c r="K134" s="157"/>
      <c r="L134" s="32"/>
      <c r="M134" s="158" t="s">
        <v>1</v>
      </c>
      <c r="N134" s="159" t="s">
        <v>39</v>
      </c>
      <c r="O134" s="60"/>
      <c r="P134" s="160">
        <f>O134*H134</f>
        <v>0</v>
      </c>
      <c r="Q134" s="160">
        <v>0.39800000000000002</v>
      </c>
      <c r="R134" s="160">
        <f>Q134*H134</f>
        <v>49.75</v>
      </c>
      <c r="S134" s="160">
        <v>0</v>
      </c>
      <c r="T134" s="161">
        <f>S134*H134</f>
        <v>0</v>
      </c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R134" s="162" t="s">
        <v>121</v>
      </c>
      <c r="AT134" s="162" t="s">
        <v>117</v>
      </c>
      <c r="AU134" s="162" t="s">
        <v>122</v>
      </c>
      <c r="AY134" s="16" t="s">
        <v>115</v>
      </c>
      <c r="BE134" s="163">
        <f>IF(N134="základná",J134,0)</f>
        <v>0</v>
      </c>
      <c r="BF134" s="163">
        <f>IF(N134="znížená",J134,0)</f>
        <v>0</v>
      </c>
      <c r="BG134" s="163">
        <f>IF(N134="zákl. prenesená",J134,0)</f>
        <v>0</v>
      </c>
      <c r="BH134" s="163">
        <f>IF(N134="zníž. prenesená",J134,0)</f>
        <v>0</v>
      </c>
      <c r="BI134" s="163">
        <f>IF(N134="nulová",J134,0)</f>
        <v>0</v>
      </c>
      <c r="BJ134" s="16" t="s">
        <v>122</v>
      </c>
      <c r="BK134" s="163">
        <f>ROUND(I134*H134,2)</f>
        <v>0</v>
      </c>
      <c r="BL134" s="16" t="s">
        <v>121</v>
      </c>
      <c r="BM134" s="162" t="s">
        <v>303</v>
      </c>
    </row>
    <row r="135" spans="1:65" s="13" customFormat="1">
      <c r="B135" s="164"/>
      <c r="D135" s="165" t="s">
        <v>124</v>
      </c>
      <c r="E135" s="166" t="s">
        <v>1</v>
      </c>
      <c r="F135" s="167" t="s">
        <v>304</v>
      </c>
      <c r="H135" s="168">
        <v>125</v>
      </c>
      <c r="I135" s="169"/>
      <c r="L135" s="164"/>
      <c r="M135" s="170"/>
      <c r="N135" s="171"/>
      <c r="O135" s="171"/>
      <c r="P135" s="171"/>
      <c r="Q135" s="171"/>
      <c r="R135" s="171"/>
      <c r="S135" s="171"/>
      <c r="T135" s="172"/>
      <c r="AT135" s="166" t="s">
        <v>124</v>
      </c>
      <c r="AU135" s="166" t="s">
        <v>122</v>
      </c>
      <c r="AV135" s="13" t="s">
        <v>122</v>
      </c>
      <c r="AW135" s="13" t="s">
        <v>30</v>
      </c>
      <c r="AX135" s="13" t="s">
        <v>80</v>
      </c>
      <c r="AY135" s="166" t="s">
        <v>115</v>
      </c>
    </row>
    <row r="136" spans="1:65" s="2" customFormat="1" ht="37.9" customHeight="1">
      <c r="A136" s="31"/>
      <c r="B136" s="149"/>
      <c r="C136" s="150" t="s">
        <v>151</v>
      </c>
      <c r="D136" s="150" t="s">
        <v>117</v>
      </c>
      <c r="E136" s="151" t="s">
        <v>305</v>
      </c>
      <c r="F136" s="152" t="s">
        <v>306</v>
      </c>
      <c r="G136" s="153" t="s">
        <v>120</v>
      </c>
      <c r="H136" s="154">
        <v>76</v>
      </c>
      <c r="I136" s="155"/>
      <c r="J136" s="156">
        <f>ROUND(I136*H136,2)</f>
        <v>0</v>
      </c>
      <c r="K136" s="157"/>
      <c r="L136" s="32"/>
      <c r="M136" s="158" t="s">
        <v>1</v>
      </c>
      <c r="N136" s="159" t="s">
        <v>39</v>
      </c>
      <c r="O136" s="60"/>
      <c r="P136" s="160">
        <f>O136*H136</f>
        <v>0</v>
      </c>
      <c r="Q136" s="160">
        <v>0.22763</v>
      </c>
      <c r="R136" s="160">
        <f>Q136*H136</f>
        <v>17.299880000000002</v>
      </c>
      <c r="S136" s="160">
        <v>0</v>
      </c>
      <c r="T136" s="161">
        <f>S136*H136</f>
        <v>0</v>
      </c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R136" s="162" t="s">
        <v>121</v>
      </c>
      <c r="AT136" s="162" t="s">
        <v>117</v>
      </c>
      <c r="AU136" s="162" t="s">
        <v>122</v>
      </c>
      <c r="AY136" s="16" t="s">
        <v>115</v>
      </c>
      <c r="BE136" s="163">
        <f>IF(N136="základná",J136,0)</f>
        <v>0</v>
      </c>
      <c r="BF136" s="163">
        <f>IF(N136="znížená",J136,0)</f>
        <v>0</v>
      </c>
      <c r="BG136" s="163">
        <f>IF(N136="zákl. prenesená",J136,0)</f>
        <v>0</v>
      </c>
      <c r="BH136" s="163">
        <f>IF(N136="zníž. prenesená",J136,0)</f>
        <v>0</v>
      </c>
      <c r="BI136" s="163">
        <f>IF(N136="nulová",J136,0)</f>
        <v>0</v>
      </c>
      <c r="BJ136" s="16" t="s">
        <v>122</v>
      </c>
      <c r="BK136" s="163">
        <f>ROUND(I136*H136,2)</f>
        <v>0</v>
      </c>
      <c r="BL136" s="16" t="s">
        <v>121</v>
      </c>
      <c r="BM136" s="162" t="s">
        <v>307</v>
      </c>
    </row>
    <row r="137" spans="1:65" s="13" customFormat="1">
      <c r="B137" s="164"/>
      <c r="D137" s="165" t="s">
        <v>124</v>
      </c>
      <c r="E137" s="166" t="s">
        <v>1</v>
      </c>
      <c r="F137" s="167" t="s">
        <v>308</v>
      </c>
      <c r="H137" s="168">
        <v>76</v>
      </c>
      <c r="I137" s="169"/>
      <c r="L137" s="164"/>
      <c r="M137" s="170"/>
      <c r="N137" s="171"/>
      <c r="O137" s="171"/>
      <c r="P137" s="171"/>
      <c r="Q137" s="171"/>
      <c r="R137" s="171"/>
      <c r="S137" s="171"/>
      <c r="T137" s="172"/>
      <c r="AT137" s="166" t="s">
        <v>124</v>
      </c>
      <c r="AU137" s="166" t="s">
        <v>122</v>
      </c>
      <c r="AV137" s="13" t="s">
        <v>122</v>
      </c>
      <c r="AW137" s="13" t="s">
        <v>30</v>
      </c>
      <c r="AX137" s="13" t="s">
        <v>80</v>
      </c>
      <c r="AY137" s="166" t="s">
        <v>115</v>
      </c>
    </row>
    <row r="138" spans="1:65" s="2" customFormat="1" ht="33" customHeight="1">
      <c r="A138" s="31"/>
      <c r="B138" s="149"/>
      <c r="C138" s="150" t="s">
        <v>156</v>
      </c>
      <c r="D138" s="150" t="s">
        <v>117</v>
      </c>
      <c r="E138" s="151" t="s">
        <v>162</v>
      </c>
      <c r="F138" s="152" t="s">
        <v>163</v>
      </c>
      <c r="G138" s="153" t="s">
        <v>120</v>
      </c>
      <c r="H138" s="154">
        <v>380</v>
      </c>
      <c r="I138" s="155"/>
      <c r="J138" s="156">
        <f>ROUND(I138*H138,2)</f>
        <v>0</v>
      </c>
      <c r="K138" s="157"/>
      <c r="L138" s="32"/>
      <c r="M138" s="158" t="s">
        <v>1</v>
      </c>
      <c r="N138" s="159" t="s">
        <v>39</v>
      </c>
      <c r="O138" s="60"/>
      <c r="P138" s="160">
        <f>O138*H138</f>
        <v>0</v>
      </c>
      <c r="Q138" s="160">
        <v>6.0099999999999997E-3</v>
      </c>
      <c r="R138" s="160">
        <f>Q138*H138</f>
        <v>2.2837999999999998</v>
      </c>
      <c r="S138" s="160">
        <v>0</v>
      </c>
      <c r="T138" s="161">
        <f>S138*H138</f>
        <v>0</v>
      </c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R138" s="162" t="s">
        <v>121</v>
      </c>
      <c r="AT138" s="162" t="s">
        <v>117</v>
      </c>
      <c r="AU138" s="162" t="s">
        <v>122</v>
      </c>
      <c r="AY138" s="16" t="s">
        <v>115</v>
      </c>
      <c r="BE138" s="163">
        <f>IF(N138="základná",J138,0)</f>
        <v>0</v>
      </c>
      <c r="BF138" s="163">
        <f>IF(N138="znížená",J138,0)</f>
        <v>0</v>
      </c>
      <c r="BG138" s="163">
        <f>IF(N138="zákl. prenesená",J138,0)</f>
        <v>0</v>
      </c>
      <c r="BH138" s="163">
        <f>IF(N138="zníž. prenesená",J138,0)</f>
        <v>0</v>
      </c>
      <c r="BI138" s="163">
        <f>IF(N138="nulová",J138,0)</f>
        <v>0</v>
      </c>
      <c r="BJ138" s="16" t="s">
        <v>122</v>
      </c>
      <c r="BK138" s="163">
        <f>ROUND(I138*H138,2)</f>
        <v>0</v>
      </c>
      <c r="BL138" s="16" t="s">
        <v>121</v>
      </c>
      <c r="BM138" s="162" t="s">
        <v>309</v>
      </c>
    </row>
    <row r="139" spans="1:65" s="2" customFormat="1" ht="33" customHeight="1">
      <c r="A139" s="31"/>
      <c r="B139" s="149"/>
      <c r="C139" s="150" t="s">
        <v>161</v>
      </c>
      <c r="D139" s="150" t="s">
        <v>117</v>
      </c>
      <c r="E139" s="151" t="s">
        <v>168</v>
      </c>
      <c r="F139" s="152" t="s">
        <v>169</v>
      </c>
      <c r="G139" s="153" t="s">
        <v>120</v>
      </c>
      <c r="H139" s="154">
        <v>380</v>
      </c>
      <c r="I139" s="155"/>
      <c r="J139" s="156">
        <f>ROUND(I139*H139,2)</f>
        <v>0</v>
      </c>
      <c r="K139" s="157"/>
      <c r="L139" s="32"/>
      <c r="M139" s="158" t="s">
        <v>1</v>
      </c>
      <c r="N139" s="159" t="s">
        <v>39</v>
      </c>
      <c r="O139" s="60"/>
      <c r="P139" s="160">
        <f>O139*H139</f>
        <v>0</v>
      </c>
      <c r="Q139" s="160">
        <v>5.1000000000000004E-4</v>
      </c>
      <c r="R139" s="160">
        <f>Q139*H139</f>
        <v>0.19380000000000003</v>
      </c>
      <c r="S139" s="160">
        <v>0</v>
      </c>
      <c r="T139" s="161">
        <f>S139*H139</f>
        <v>0</v>
      </c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R139" s="162" t="s">
        <v>121</v>
      </c>
      <c r="AT139" s="162" t="s">
        <v>117</v>
      </c>
      <c r="AU139" s="162" t="s">
        <v>122</v>
      </c>
      <c r="AY139" s="16" t="s">
        <v>115</v>
      </c>
      <c r="BE139" s="163">
        <f>IF(N139="základná",J139,0)</f>
        <v>0</v>
      </c>
      <c r="BF139" s="163">
        <f>IF(N139="znížená",J139,0)</f>
        <v>0</v>
      </c>
      <c r="BG139" s="163">
        <f>IF(N139="zákl. prenesená",J139,0)</f>
        <v>0</v>
      </c>
      <c r="BH139" s="163">
        <f>IF(N139="zníž. prenesená",J139,0)</f>
        <v>0</v>
      </c>
      <c r="BI139" s="163">
        <f>IF(N139="nulová",J139,0)</f>
        <v>0</v>
      </c>
      <c r="BJ139" s="16" t="s">
        <v>122</v>
      </c>
      <c r="BK139" s="163">
        <f>ROUND(I139*H139,2)</f>
        <v>0</v>
      </c>
      <c r="BL139" s="16" t="s">
        <v>121</v>
      </c>
      <c r="BM139" s="162" t="s">
        <v>310</v>
      </c>
    </row>
    <row r="140" spans="1:65" s="2" customFormat="1" ht="33" customHeight="1">
      <c r="A140" s="31"/>
      <c r="B140" s="149"/>
      <c r="C140" s="150" t="s">
        <v>167</v>
      </c>
      <c r="D140" s="150" t="s">
        <v>117</v>
      </c>
      <c r="E140" s="151" t="s">
        <v>172</v>
      </c>
      <c r="F140" s="152" t="s">
        <v>173</v>
      </c>
      <c r="G140" s="153" t="s">
        <v>120</v>
      </c>
      <c r="H140" s="154">
        <v>380</v>
      </c>
      <c r="I140" s="155"/>
      <c r="J140" s="156">
        <f>ROUND(I140*H140,2)</f>
        <v>0</v>
      </c>
      <c r="K140" s="157"/>
      <c r="L140" s="32"/>
      <c r="M140" s="158" t="s">
        <v>1</v>
      </c>
      <c r="N140" s="159" t="s">
        <v>39</v>
      </c>
      <c r="O140" s="60"/>
      <c r="P140" s="160">
        <f>O140*H140</f>
        <v>0</v>
      </c>
      <c r="Q140" s="160">
        <v>0.10373</v>
      </c>
      <c r="R140" s="160">
        <f>Q140*H140</f>
        <v>39.417400000000001</v>
      </c>
      <c r="S140" s="160">
        <v>0</v>
      </c>
      <c r="T140" s="161">
        <f>S140*H140</f>
        <v>0</v>
      </c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R140" s="162" t="s">
        <v>121</v>
      </c>
      <c r="AT140" s="162" t="s">
        <v>117</v>
      </c>
      <c r="AU140" s="162" t="s">
        <v>122</v>
      </c>
      <c r="AY140" s="16" t="s">
        <v>115</v>
      </c>
      <c r="BE140" s="163">
        <f>IF(N140="základná",J140,0)</f>
        <v>0</v>
      </c>
      <c r="BF140" s="163">
        <f>IF(N140="znížená",J140,0)</f>
        <v>0</v>
      </c>
      <c r="BG140" s="163">
        <f>IF(N140="zákl. prenesená",J140,0)</f>
        <v>0</v>
      </c>
      <c r="BH140" s="163">
        <f>IF(N140="zníž. prenesená",J140,0)</f>
        <v>0</v>
      </c>
      <c r="BI140" s="163">
        <f>IF(N140="nulová",J140,0)</f>
        <v>0</v>
      </c>
      <c r="BJ140" s="16" t="s">
        <v>122</v>
      </c>
      <c r="BK140" s="163">
        <f>ROUND(I140*H140,2)</f>
        <v>0</v>
      </c>
      <c r="BL140" s="16" t="s">
        <v>121</v>
      </c>
      <c r="BM140" s="162" t="s">
        <v>311</v>
      </c>
    </row>
    <row r="141" spans="1:65" s="2" customFormat="1" ht="33" customHeight="1">
      <c r="A141" s="31"/>
      <c r="B141" s="149"/>
      <c r="C141" s="150" t="s">
        <v>171</v>
      </c>
      <c r="D141" s="150" t="s">
        <v>117</v>
      </c>
      <c r="E141" s="151" t="s">
        <v>312</v>
      </c>
      <c r="F141" s="152" t="s">
        <v>313</v>
      </c>
      <c r="G141" s="153" t="s">
        <v>120</v>
      </c>
      <c r="H141" s="154">
        <v>380</v>
      </c>
      <c r="I141" s="155"/>
      <c r="J141" s="156">
        <f>ROUND(I141*H141,2)</f>
        <v>0</v>
      </c>
      <c r="K141" s="157"/>
      <c r="L141" s="32"/>
      <c r="M141" s="158" t="s">
        <v>1</v>
      </c>
      <c r="N141" s="159" t="s">
        <v>39</v>
      </c>
      <c r="O141" s="60"/>
      <c r="P141" s="160">
        <f>O141*H141</f>
        <v>0</v>
      </c>
      <c r="Q141" s="160">
        <v>0.12966</v>
      </c>
      <c r="R141" s="160">
        <f>Q141*H141</f>
        <v>49.270800000000001</v>
      </c>
      <c r="S141" s="160">
        <v>0</v>
      </c>
      <c r="T141" s="161">
        <f>S141*H141</f>
        <v>0</v>
      </c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R141" s="162" t="s">
        <v>121</v>
      </c>
      <c r="AT141" s="162" t="s">
        <v>117</v>
      </c>
      <c r="AU141" s="162" t="s">
        <v>122</v>
      </c>
      <c r="AY141" s="16" t="s">
        <v>115</v>
      </c>
      <c r="BE141" s="163">
        <f>IF(N141="základná",J141,0)</f>
        <v>0</v>
      </c>
      <c r="BF141" s="163">
        <f>IF(N141="znížená",J141,0)</f>
        <v>0</v>
      </c>
      <c r="BG141" s="163">
        <f>IF(N141="zákl. prenesená",J141,0)</f>
        <v>0</v>
      </c>
      <c r="BH141" s="163">
        <f>IF(N141="zníž. prenesená",J141,0)</f>
        <v>0</v>
      </c>
      <c r="BI141" s="163">
        <f>IF(N141="nulová",J141,0)</f>
        <v>0</v>
      </c>
      <c r="BJ141" s="16" t="s">
        <v>122</v>
      </c>
      <c r="BK141" s="163">
        <f>ROUND(I141*H141,2)</f>
        <v>0</v>
      </c>
      <c r="BL141" s="16" t="s">
        <v>121</v>
      </c>
      <c r="BM141" s="162" t="s">
        <v>314</v>
      </c>
    </row>
    <row r="142" spans="1:65" s="12" customFormat="1" ht="22.9" customHeight="1">
      <c r="B142" s="136"/>
      <c r="D142" s="137" t="s">
        <v>72</v>
      </c>
      <c r="E142" s="147" t="s">
        <v>156</v>
      </c>
      <c r="F142" s="147" t="s">
        <v>183</v>
      </c>
      <c r="I142" s="139"/>
      <c r="J142" s="148">
        <f>BK142</f>
        <v>0</v>
      </c>
      <c r="L142" s="136"/>
      <c r="M142" s="141"/>
      <c r="N142" s="142"/>
      <c r="O142" s="142"/>
      <c r="P142" s="143">
        <f>P143</f>
        <v>0</v>
      </c>
      <c r="Q142" s="142"/>
      <c r="R142" s="143">
        <f>R143</f>
        <v>0.41054000000000002</v>
      </c>
      <c r="S142" s="142"/>
      <c r="T142" s="144">
        <f>T143</f>
        <v>0</v>
      </c>
      <c r="AR142" s="137" t="s">
        <v>80</v>
      </c>
      <c r="AT142" s="145" t="s">
        <v>72</v>
      </c>
      <c r="AU142" s="145" t="s">
        <v>80</v>
      </c>
      <c r="AY142" s="137" t="s">
        <v>115</v>
      </c>
      <c r="BK142" s="146">
        <f>BK143</f>
        <v>0</v>
      </c>
    </row>
    <row r="143" spans="1:65" s="2" customFormat="1" ht="24.2" customHeight="1">
      <c r="A143" s="31"/>
      <c r="B143" s="149"/>
      <c r="C143" s="150" t="s">
        <v>175</v>
      </c>
      <c r="D143" s="150" t="s">
        <v>117</v>
      </c>
      <c r="E143" s="151" t="s">
        <v>185</v>
      </c>
      <c r="F143" s="152" t="s">
        <v>186</v>
      </c>
      <c r="G143" s="153" t="s">
        <v>187</v>
      </c>
      <c r="H143" s="154">
        <v>1</v>
      </c>
      <c r="I143" s="155"/>
      <c r="J143" s="156">
        <f>ROUND(I143*H143,2)</f>
        <v>0</v>
      </c>
      <c r="K143" s="157"/>
      <c r="L143" s="32"/>
      <c r="M143" s="158" t="s">
        <v>1</v>
      </c>
      <c r="N143" s="159" t="s">
        <v>39</v>
      </c>
      <c r="O143" s="60"/>
      <c r="P143" s="160">
        <f>O143*H143</f>
        <v>0</v>
      </c>
      <c r="Q143" s="160">
        <v>0.41054000000000002</v>
      </c>
      <c r="R143" s="160">
        <f>Q143*H143</f>
        <v>0.41054000000000002</v>
      </c>
      <c r="S143" s="160">
        <v>0</v>
      </c>
      <c r="T143" s="161">
        <f>S143*H143</f>
        <v>0</v>
      </c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R143" s="162" t="s">
        <v>121</v>
      </c>
      <c r="AT143" s="162" t="s">
        <v>117</v>
      </c>
      <c r="AU143" s="162" t="s">
        <v>122</v>
      </c>
      <c r="AY143" s="16" t="s">
        <v>115</v>
      </c>
      <c r="BE143" s="163">
        <f>IF(N143="základná",J143,0)</f>
        <v>0</v>
      </c>
      <c r="BF143" s="163">
        <f>IF(N143="znížená",J143,0)</f>
        <v>0</v>
      </c>
      <c r="BG143" s="163">
        <f>IF(N143="zákl. prenesená",J143,0)</f>
        <v>0</v>
      </c>
      <c r="BH143" s="163">
        <f>IF(N143="zníž. prenesená",J143,0)</f>
        <v>0</v>
      </c>
      <c r="BI143" s="163">
        <f>IF(N143="nulová",J143,0)</f>
        <v>0</v>
      </c>
      <c r="BJ143" s="16" t="s">
        <v>122</v>
      </c>
      <c r="BK143" s="163">
        <f>ROUND(I143*H143,2)</f>
        <v>0</v>
      </c>
      <c r="BL143" s="16" t="s">
        <v>121</v>
      </c>
      <c r="BM143" s="162" t="s">
        <v>315</v>
      </c>
    </row>
    <row r="144" spans="1:65" s="12" customFormat="1" ht="22.9" customHeight="1">
      <c r="B144" s="136"/>
      <c r="D144" s="137" t="s">
        <v>72</v>
      </c>
      <c r="E144" s="147" t="s">
        <v>161</v>
      </c>
      <c r="F144" s="147" t="s">
        <v>189</v>
      </c>
      <c r="I144" s="139"/>
      <c r="J144" s="148">
        <f>BK144</f>
        <v>0</v>
      </c>
      <c r="L144" s="136"/>
      <c r="M144" s="141"/>
      <c r="N144" s="142"/>
      <c r="O144" s="142"/>
      <c r="P144" s="143">
        <f>SUM(P145:P158)</f>
        <v>0</v>
      </c>
      <c r="Q144" s="142"/>
      <c r="R144" s="143">
        <f>SUM(R145:R158)</f>
        <v>13.2854645</v>
      </c>
      <c r="S144" s="142"/>
      <c r="T144" s="144">
        <f>SUM(T145:T158)</f>
        <v>0</v>
      </c>
      <c r="AR144" s="137" t="s">
        <v>80</v>
      </c>
      <c r="AT144" s="145" t="s">
        <v>72</v>
      </c>
      <c r="AU144" s="145" t="s">
        <v>80</v>
      </c>
      <c r="AY144" s="137" t="s">
        <v>115</v>
      </c>
      <c r="BK144" s="146">
        <f>SUM(BK145:BK158)</f>
        <v>0</v>
      </c>
    </row>
    <row r="145" spans="1:65" s="2" customFormat="1" ht="33" customHeight="1">
      <c r="A145" s="31"/>
      <c r="B145" s="149"/>
      <c r="C145" s="150" t="s">
        <v>179</v>
      </c>
      <c r="D145" s="150" t="s">
        <v>117</v>
      </c>
      <c r="E145" s="151" t="s">
        <v>316</v>
      </c>
      <c r="F145" s="152" t="s">
        <v>317</v>
      </c>
      <c r="G145" s="153" t="s">
        <v>130</v>
      </c>
      <c r="H145" s="154">
        <v>55</v>
      </c>
      <c r="I145" s="155"/>
      <c r="J145" s="156">
        <f>ROUND(I145*H145,2)</f>
        <v>0</v>
      </c>
      <c r="K145" s="157"/>
      <c r="L145" s="32"/>
      <c r="M145" s="158" t="s">
        <v>1</v>
      </c>
      <c r="N145" s="159" t="s">
        <v>39</v>
      </c>
      <c r="O145" s="60"/>
      <c r="P145" s="160">
        <f>O145*H145</f>
        <v>0</v>
      </c>
      <c r="Q145" s="160">
        <v>0.12662000000000001</v>
      </c>
      <c r="R145" s="160">
        <f>Q145*H145</f>
        <v>6.9641000000000002</v>
      </c>
      <c r="S145" s="160">
        <v>0</v>
      </c>
      <c r="T145" s="161">
        <f>S145*H145</f>
        <v>0</v>
      </c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R145" s="162" t="s">
        <v>121</v>
      </c>
      <c r="AT145" s="162" t="s">
        <v>117</v>
      </c>
      <c r="AU145" s="162" t="s">
        <v>122</v>
      </c>
      <c r="AY145" s="16" t="s">
        <v>115</v>
      </c>
      <c r="BE145" s="163">
        <f>IF(N145="základná",J145,0)</f>
        <v>0</v>
      </c>
      <c r="BF145" s="163">
        <f>IF(N145="znížená",J145,0)</f>
        <v>0</v>
      </c>
      <c r="BG145" s="163">
        <f>IF(N145="zákl. prenesená",J145,0)</f>
        <v>0</v>
      </c>
      <c r="BH145" s="163">
        <f>IF(N145="zníž. prenesená",J145,0)</f>
        <v>0</v>
      </c>
      <c r="BI145" s="163">
        <f>IF(N145="nulová",J145,0)</f>
        <v>0</v>
      </c>
      <c r="BJ145" s="16" t="s">
        <v>122</v>
      </c>
      <c r="BK145" s="163">
        <f>ROUND(I145*H145,2)</f>
        <v>0</v>
      </c>
      <c r="BL145" s="16" t="s">
        <v>121</v>
      </c>
      <c r="BM145" s="162" t="s">
        <v>318</v>
      </c>
    </row>
    <row r="146" spans="1:65" s="13" customFormat="1">
      <c r="B146" s="164"/>
      <c r="D146" s="165" t="s">
        <v>124</v>
      </c>
      <c r="E146" s="166" t="s">
        <v>1</v>
      </c>
      <c r="F146" s="167" t="s">
        <v>319</v>
      </c>
      <c r="H146" s="168">
        <v>55</v>
      </c>
      <c r="I146" s="169"/>
      <c r="L146" s="164"/>
      <c r="M146" s="170"/>
      <c r="N146" s="171"/>
      <c r="O146" s="171"/>
      <c r="P146" s="171"/>
      <c r="Q146" s="171"/>
      <c r="R146" s="171"/>
      <c r="S146" s="171"/>
      <c r="T146" s="172"/>
      <c r="AT146" s="166" t="s">
        <v>124</v>
      </c>
      <c r="AU146" s="166" t="s">
        <v>122</v>
      </c>
      <c r="AV146" s="13" t="s">
        <v>122</v>
      </c>
      <c r="AW146" s="13" t="s">
        <v>30</v>
      </c>
      <c r="AX146" s="13" t="s">
        <v>80</v>
      </c>
      <c r="AY146" s="166" t="s">
        <v>115</v>
      </c>
    </row>
    <row r="147" spans="1:65" s="2" customFormat="1" ht="24.2" customHeight="1">
      <c r="A147" s="31"/>
      <c r="B147" s="149"/>
      <c r="C147" s="181" t="s">
        <v>184</v>
      </c>
      <c r="D147" s="181" t="s">
        <v>196</v>
      </c>
      <c r="E147" s="182" t="s">
        <v>224</v>
      </c>
      <c r="F147" s="183" t="s">
        <v>225</v>
      </c>
      <c r="G147" s="184" t="s">
        <v>187</v>
      </c>
      <c r="H147" s="185">
        <v>55.55</v>
      </c>
      <c r="I147" s="186"/>
      <c r="J147" s="187">
        <f>ROUND(I147*H147,2)</f>
        <v>0</v>
      </c>
      <c r="K147" s="188"/>
      <c r="L147" s="189"/>
      <c r="M147" s="190" t="s">
        <v>1</v>
      </c>
      <c r="N147" s="191" t="s">
        <v>39</v>
      </c>
      <c r="O147" s="60"/>
      <c r="P147" s="160">
        <f>O147*H147</f>
        <v>0</v>
      </c>
      <c r="Q147" s="160">
        <v>4.8000000000000001E-2</v>
      </c>
      <c r="R147" s="160">
        <f>Q147*H147</f>
        <v>2.6663999999999999</v>
      </c>
      <c r="S147" s="160">
        <v>0</v>
      </c>
      <c r="T147" s="161">
        <f>S147*H147</f>
        <v>0</v>
      </c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R147" s="162" t="s">
        <v>156</v>
      </c>
      <c r="AT147" s="162" t="s">
        <v>196</v>
      </c>
      <c r="AU147" s="162" t="s">
        <v>122</v>
      </c>
      <c r="AY147" s="16" t="s">
        <v>115</v>
      </c>
      <c r="BE147" s="163">
        <f>IF(N147="základná",J147,0)</f>
        <v>0</v>
      </c>
      <c r="BF147" s="163">
        <f>IF(N147="znížená",J147,0)</f>
        <v>0</v>
      </c>
      <c r="BG147" s="163">
        <f>IF(N147="zákl. prenesená",J147,0)</f>
        <v>0</v>
      </c>
      <c r="BH147" s="163">
        <f>IF(N147="zníž. prenesená",J147,0)</f>
        <v>0</v>
      </c>
      <c r="BI147" s="163">
        <f>IF(N147="nulová",J147,0)</f>
        <v>0</v>
      </c>
      <c r="BJ147" s="16" t="s">
        <v>122</v>
      </c>
      <c r="BK147" s="163">
        <f>ROUND(I147*H147,2)</f>
        <v>0</v>
      </c>
      <c r="BL147" s="16" t="s">
        <v>121</v>
      </c>
      <c r="BM147" s="162" t="s">
        <v>320</v>
      </c>
    </row>
    <row r="148" spans="1:65" s="13" customFormat="1">
      <c r="B148" s="164"/>
      <c r="D148" s="165" t="s">
        <v>124</v>
      </c>
      <c r="F148" s="167" t="s">
        <v>321</v>
      </c>
      <c r="H148" s="168">
        <v>55.55</v>
      </c>
      <c r="I148" s="169"/>
      <c r="L148" s="164"/>
      <c r="M148" s="170"/>
      <c r="N148" s="171"/>
      <c r="O148" s="171"/>
      <c r="P148" s="171"/>
      <c r="Q148" s="171"/>
      <c r="R148" s="171"/>
      <c r="S148" s="171"/>
      <c r="T148" s="172"/>
      <c r="AT148" s="166" t="s">
        <v>124</v>
      </c>
      <c r="AU148" s="166" t="s">
        <v>122</v>
      </c>
      <c r="AV148" s="13" t="s">
        <v>122</v>
      </c>
      <c r="AW148" s="13" t="s">
        <v>3</v>
      </c>
      <c r="AX148" s="13" t="s">
        <v>80</v>
      </c>
      <c r="AY148" s="166" t="s">
        <v>115</v>
      </c>
    </row>
    <row r="149" spans="1:65" s="2" customFormat="1" ht="33" customHeight="1">
      <c r="A149" s="31"/>
      <c r="B149" s="149"/>
      <c r="C149" s="150" t="s">
        <v>190</v>
      </c>
      <c r="D149" s="150" t="s">
        <v>117</v>
      </c>
      <c r="E149" s="151" t="s">
        <v>246</v>
      </c>
      <c r="F149" s="152" t="s">
        <v>247</v>
      </c>
      <c r="G149" s="153" t="s">
        <v>140</v>
      </c>
      <c r="H149" s="154">
        <v>1.65</v>
      </c>
      <c r="I149" s="155"/>
      <c r="J149" s="156">
        <f>ROUND(I149*H149,2)</f>
        <v>0</v>
      </c>
      <c r="K149" s="157"/>
      <c r="L149" s="32"/>
      <c r="M149" s="158" t="s">
        <v>1</v>
      </c>
      <c r="N149" s="159" t="s">
        <v>39</v>
      </c>
      <c r="O149" s="60"/>
      <c r="P149" s="160">
        <f>O149*H149</f>
        <v>0</v>
      </c>
      <c r="Q149" s="160">
        <v>2.2151299999999998</v>
      </c>
      <c r="R149" s="160">
        <f>Q149*H149</f>
        <v>3.6549644999999997</v>
      </c>
      <c r="S149" s="160">
        <v>0</v>
      </c>
      <c r="T149" s="161">
        <f>S149*H149</f>
        <v>0</v>
      </c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R149" s="162" t="s">
        <v>121</v>
      </c>
      <c r="AT149" s="162" t="s">
        <v>117</v>
      </c>
      <c r="AU149" s="162" t="s">
        <v>122</v>
      </c>
      <c r="AY149" s="16" t="s">
        <v>115</v>
      </c>
      <c r="BE149" s="163">
        <f>IF(N149="základná",J149,0)</f>
        <v>0</v>
      </c>
      <c r="BF149" s="163">
        <f>IF(N149="znížená",J149,0)</f>
        <v>0</v>
      </c>
      <c r="BG149" s="163">
        <f>IF(N149="zákl. prenesená",J149,0)</f>
        <v>0</v>
      </c>
      <c r="BH149" s="163">
        <f>IF(N149="zníž. prenesená",J149,0)</f>
        <v>0</v>
      </c>
      <c r="BI149" s="163">
        <f>IF(N149="nulová",J149,0)</f>
        <v>0</v>
      </c>
      <c r="BJ149" s="16" t="s">
        <v>122</v>
      </c>
      <c r="BK149" s="163">
        <f>ROUND(I149*H149,2)</f>
        <v>0</v>
      </c>
      <c r="BL149" s="16" t="s">
        <v>121</v>
      </c>
      <c r="BM149" s="162" t="s">
        <v>322</v>
      </c>
    </row>
    <row r="150" spans="1:65" s="13" customFormat="1">
      <c r="B150" s="164"/>
      <c r="D150" s="165" t="s">
        <v>124</v>
      </c>
      <c r="E150" s="166" t="s">
        <v>1</v>
      </c>
      <c r="F150" s="167" t="s">
        <v>323</v>
      </c>
      <c r="H150" s="168">
        <v>1.65</v>
      </c>
      <c r="I150" s="169"/>
      <c r="L150" s="164"/>
      <c r="M150" s="170"/>
      <c r="N150" s="171"/>
      <c r="O150" s="171"/>
      <c r="P150" s="171"/>
      <c r="Q150" s="171"/>
      <c r="R150" s="171"/>
      <c r="S150" s="171"/>
      <c r="T150" s="172"/>
      <c r="AT150" s="166" t="s">
        <v>124</v>
      </c>
      <c r="AU150" s="166" t="s">
        <v>122</v>
      </c>
      <c r="AV150" s="13" t="s">
        <v>122</v>
      </c>
      <c r="AW150" s="13" t="s">
        <v>30</v>
      </c>
      <c r="AX150" s="13" t="s">
        <v>80</v>
      </c>
      <c r="AY150" s="166" t="s">
        <v>115</v>
      </c>
    </row>
    <row r="151" spans="1:65" s="2" customFormat="1" ht="24.2" customHeight="1">
      <c r="A151" s="31"/>
      <c r="B151" s="149"/>
      <c r="C151" s="150" t="s">
        <v>195</v>
      </c>
      <c r="D151" s="150" t="s">
        <v>117</v>
      </c>
      <c r="E151" s="151" t="s">
        <v>324</v>
      </c>
      <c r="F151" s="152" t="s">
        <v>325</v>
      </c>
      <c r="G151" s="153" t="s">
        <v>130</v>
      </c>
      <c r="H151" s="154">
        <v>23.5</v>
      </c>
      <c r="I151" s="155"/>
      <c r="J151" s="156">
        <f>ROUND(I151*H151,2)</f>
        <v>0</v>
      </c>
      <c r="K151" s="157"/>
      <c r="L151" s="32"/>
      <c r="M151" s="158" t="s">
        <v>1</v>
      </c>
      <c r="N151" s="159" t="s">
        <v>39</v>
      </c>
      <c r="O151" s="60"/>
      <c r="P151" s="160">
        <f>O151*H151</f>
        <v>0</v>
      </c>
      <c r="Q151" s="160">
        <v>0</v>
      </c>
      <c r="R151" s="160">
        <f>Q151*H151</f>
        <v>0</v>
      </c>
      <c r="S151" s="160">
        <v>0</v>
      </c>
      <c r="T151" s="161">
        <f>S151*H151</f>
        <v>0</v>
      </c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R151" s="162" t="s">
        <v>121</v>
      </c>
      <c r="AT151" s="162" t="s">
        <v>117</v>
      </c>
      <c r="AU151" s="162" t="s">
        <v>122</v>
      </c>
      <c r="AY151" s="16" t="s">
        <v>115</v>
      </c>
      <c r="BE151" s="163">
        <f>IF(N151="základná",J151,0)</f>
        <v>0</v>
      </c>
      <c r="BF151" s="163">
        <f>IF(N151="znížená",J151,0)</f>
        <v>0</v>
      </c>
      <c r="BG151" s="163">
        <f>IF(N151="zákl. prenesená",J151,0)</f>
        <v>0</v>
      </c>
      <c r="BH151" s="163">
        <f>IF(N151="zníž. prenesená",J151,0)</f>
        <v>0</v>
      </c>
      <c r="BI151" s="163">
        <f>IF(N151="nulová",J151,0)</f>
        <v>0</v>
      </c>
      <c r="BJ151" s="16" t="s">
        <v>122</v>
      </c>
      <c r="BK151" s="163">
        <f>ROUND(I151*H151,2)</f>
        <v>0</v>
      </c>
      <c r="BL151" s="16" t="s">
        <v>121</v>
      </c>
      <c r="BM151" s="162" t="s">
        <v>326</v>
      </c>
    </row>
    <row r="152" spans="1:65" s="13" customFormat="1">
      <c r="B152" s="164"/>
      <c r="D152" s="165" t="s">
        <v>124</v>
      </c>
      <c r="E152" s="166" t="s">
        <v>1</v>
      </c>
      <c r="F152" s="167" t="s">
        <v>327</v>
      </c>
      <c r="H152" s="168">
        <v>23.5</v>
      </c>
      <c r="I152" s="169"/>
      <c r="L152" s="164"/>
      <c r="M152" s="170"/>
      <c r="N152" s="171"/>
      <c r="O152" s="171"/>
      <c r="P152" s="171"/>
      <c r="Q152" s="171"/>
      <c r="R152" s="171"/>
      <c r="S152" s="171"/>
      <c r="T152" s="172"/>
      <c r="AT152" s="166" t="s">
        <v>124</v>
      </c>
      <c r="AU152" s="166" t="s">
        <v>122</v>
      </c>
      <c r="AV152" s="13" t="s">
        <v>122</v>
      </c>
      <c r="AW152" s="13" t="s">
        <v>30</v>
      </c>
      <c r="AX152" s="13" t="s">
        <v>80</v>
      </c>
      <c r="AY152" s="166" t="s">
        <v>115</v>
      </c>
    </row>
    <row r="153" spans="1:65" s="2" customFormat="1" ht="24.2" customHeight="1">
      <c r="A153" s="31"/>
      <c r="B153" s="149"/>
      <c r="C153" s="150" t="s">
        <v>203</v>
      </c>
      <c r="D153" s="150" t="s">
        <v>117</v>
      </c>
      <c r="E153" s="151" t="s">
        <v>253</v>
      </c>
      <c r="F153" s="152" t="s">
        <v>254</v>
      </c>
      <c r="G153" s="153" t="s">
        <v>130</v>
      </c>
      <c r="H153" s="154">
        <v>23.5</v>
      </c>
      <c r="I153" s="155"/>
      <c r="J153" s="156">
        <f>ROUND(I153*H153,2)</f>
        <v>0</v>
      </c>
      <c r="K153" s="157"/>
      <c r="L153" s="32"/>
      <c r="M153" s="158" t="s">
        <v>1</v>
      </c>
      <c r="N153" s="159" t="s">
        <v>39</v>
      </c>
      <c r="O153" s="60"/>
      <c r="P153" s="160">
        <f>O153*H153</f>
        <v>0</v>
      </c>
      <c r="Q153" s="160">
        <v>0</v>
      </c>
      <c r="R153" s="160">
        <f>Q153*H153</f>
        <v>0</v>
      </c>
      <c r="S153" s="160">
        <v>0</v>
      </c>
      <c r="T153" s="161">
        <f>S153*H153</f>
        <v>0</v>
      </c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R153" s="162" t="s">
        <v>121</v>
      </c>
      <c r="AT153" s="162" t="s">
        <v>117</v>
      </c>
      <c r="AU153" s="162" t="s">
        <v>122</v>
      </c>
      <c r="AY153" s="16" t="s">
        <v>115</v>
      </c>
      <c r="BE153" s="163">
        <f>IF(N153="základná",J153,0)</f>
        <v>0</v>
      </c>
      <c r="BF153" s="163">
        <f>IF(N153="znížená",J153,0)</f>
        <v>0</v>
      </c>
      <c r="BG153" s="163">
        <f>IF(N153="zákl. prenesená",J153,0)</f>
        <v>0</v>
      </c>
      <c r="BH153" s="163">
        <f>IF(N153="zníž. prenesená",J153,0)</f>
        <v>0</v>
      </c>
      <c r="BI153" s="163">
        <f>IF(N153="nulová",J153,0)</f>
        <v>0</v>
      </c>
      <c r="BJ153" s="16" t="s">
        <v>122</v>
      </c>
      <c r="BK153" s="163">
        <f>ROUND(I153*H153,2)</f>
        <v>0</v>
      </c>
      <c r="BL153" s="16" t="s">
        <v>121</v>
      </c>
      <c r="BM153" s="162" t="s">
        <v>328</v>
      </c>
    </row>
    <row r="154" spans="1:65" s="2" customFormat="1" ht="24.2" customHeight="1">
      <c r="A154" s="31"/>
      <c r="B154" s="149"/>
      <c r="C154" s="150" t="s">
        <v>207</v>
      </c>
      <c r="D154" s="150" t="s">
        <v>117</v>
      </c>
      <c r="E154" s="151" t="s">
        <v>259</v>
      </c>
      <c r="F154" s="152" t="s">
        <v>260</v>
      </c>
      <c r="G154" s="153" t="s">
        <v>261</v>
      </c>
      <c r="H154" s="154">
        <v>83.587999999999994</v>
      </c>
      <c r="I154" s="155"/>
      <c r="J154" s="156">
        <f>ROUND(I154*H154,2)</f>
        <v>0</v>
      </c>
      <c r="K154" s="157"/>
      <c r="L154" s="32"/>
      <c r="M154" s="158" t="s">
        <v>1</v>
      </c>
      <c r="N154" s="159" t="s">
        <v>39</v>
      </c>
      <c r="O154" s="60"/>
      <c r="P154" s="160">
        <f>O154*H154</f>
        <v>0</v>
      </c>
      <c r="Q154" s="160">
        <v>0</v>
      </c>
      <c r="R154" s="160">
        <f>Q154*H154</f>
        <v>0</v>
      </c>
      <c r="S154" s="160">
        <v>0</v>
      </c>
      <c r="T154" s="161">
        <f>S154*H154</f>
        <v>0</v>
      </c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R154" s="162" t="s">
        <v>121</v>
      </c>
      <c r="AT154" s="162" t="s">
        <v>117</v>
      </c>
      <c r="AU154" s="162" t="s">
        <v>122</v>
      </c>
      <c r="AY154" s="16" t="s">
        <v>115</v>
      </c>
      <c r="BE154" s="163">
        <f>IF(N154="základná",J154,0)</f>
        <v>0</v>
      </c>
      <c r="BF154" s="163">
        <f>IF(N154="znížená",J154,0)</f>
        <v>0</v>
      </c>
      <c r="BG154" s="163">
        <f>IF(N154="zákl. prenesená",J154,0)</f>
        <v>0</v>
      </c>
      <c r="BH154" s="163">
        <f>IF(N154="zníž. prenesená",J154,0)</f>
        <v>0</v>
      </c>
      <c r="BI154" s="163">
        <f>IF(N154="nulová",J154,0)</f>
        <v>0</v>
      </c>
      <c r="BJ154" s="16" t="s">
        <v>122</v>
      </c>
      <c r="BK154" s="163">
        <f>ROUND(I154*H154,2)</f>
        <v>0</v>
      </c>
      <c r="BL154" s="16" t="s">
        <v>121</v>
      </c>
      <c r="BM154" s="162" t="s">
        <v>329</v>
      </c>
    </row>
    <row r="155" spans="1:65" s="2" customFormat="1" ht="24.2" customHeight="1">
      <c r="A155" s="31"/>
      <c r="B155" s="149"/>
      <c r="C155" s="150" t="s">
        <v>211</v>
      </c>
      <c r="D155" s="150" t="s">
        <v>117</v>
      </c>
      <c r="E155" s="151" t="s">
        <v>264</v>
      </c>
      <c r="F155" s="152" t="s">
        <v>265</v>
      </c>
      <c r="G155" s="153" t="s">
        <v>261</v>
      </c>
      <c r="H155" s="154">
        <v>1588.172</v>
      </c>
      <c r="I155" s="155"/>
      <c r="J155" s="156">
        <f>ROUND(I155*H155,2)</f>
        <v>0</v>
      </c>
      <c r="K155" s="157"/>
      <c r="L155" s="32"/>
      <c r="M155" s="158" t="s">
        <v>1</v>
      </c>
      <c r="N155" s="159" t="s">
        <v>39</v>
      </c>
      <c r="O155" s="60"/>
      <c r="P155" s="160">
        <f>O155*H155</f>
        <v>0</v>
      </c>
      <c r="Q155" s="160">
        <v>0</v>
      </c>
      <c r="R155" s="160">
        <f>Q155*H155</f>
        <v>0</v>
      </c>
      <c r="S155" s="160">
        <v>0</v>
      </c>
      <c r="T155" s="161">
        <f>S155*H155</f>
        <v>0</v>
      </c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R155" s="162" t="s">
        <v>121</v>
      </c>
      <c r="AT155" s="162" t="s">
        <v>117</v>
      </c>
      <c r="AU155" s="162" t="s">
        <v>122</v>
      </c>
      <c r="AY155" s="16" t="s">
        <v>115</v>
      </c>
      <c r="BE155" s="163">
        <f>IF(N155="základná",J155,0)</f>
        <v>0</v>
      </c>
      <c r="BF155" s="163">
        <f>IF(N155="znížená",J155,0)</f>
        <v>0</v>
      </c>
      <c r="BG155" s="163">
        <f>IF(N155="zákl. prenesená",J155,0)</f>
        <v>0</v>
      </c>
      <c r="BH155" s="163">
        <f>IF(N155="zníž. prenesená",J155,0)</f>
        <v>0</v>
      </c>
      <c r="BI155" s="163">
        <f>IF(N155="nulová",J155,0)</f>
        <v>0</v>
      </c>
      <c r="BJ155" s="16" t="s">
        <v>122</v>
      </c>
      <c r="BK155" s="163">
        <f>ROUND(I155*H155,2)</f>
        <v>0</v>
      </c>
      <c r="BL155" s="16" t="s">
        <v>121</v>
      </c>
      <c r="BM155" s="162" t="s">
        <v>330</v>
      </c>
    </row>
    <row r="156" spans="1:65" s="13" customFormat="1">
      <c r="B156" s="164"/>
      <c r="D156" s="165" t="s">
        <v>124</v>
      </c>
      <c r="E156" s="166" t="s">
        <v>1</v>
      </c>
      <c r="F156" s="167" t="s">
        <v>331</v>
      </c>
      <c r="H156" s="168">
        <v>1588.172</v>
      </c>
      <c r="I156" s="169"/>
      <c r="L156" s="164"/>
      <c r="M156" s="170"/>
      <c r="N156" s="171"/>
      <c r="O156" s="171"/>
      <c r="P156" s="171"/>
      <c r="Q156" s="171"/>
      <c r="R156" s="171"/>
      <c r="S156" s="171"/>
      <c r="T156" s="172"/>
      <c r="AT156" s="166" t="s">
        <v>124</v>
      </c>
      <c r="AU156" s="166" t="s">
        <v>122</v>
      </c>
      <c r="AV156" s="13" t="s">
        <v>122</v>
      </c>
      <c r="AW156" s="13" t="s">
        <v>30</v>
      </c>
      <c r="AX156" s="13" t="s">
        <v>80</v>
      </c>
      <c r="AY156" s="166" t="s">
        <v>115</v>
      </c>
    </row>
    <row r="157" spans="1:65" s="2" customFormat="1" ht="24.2" customHeight="1">
      <c r="A157" s="31"/>
      <c r="B157" s="149"/>
      <c r="C157" s="150" t="s">
        <v>7</v>
      </c>
      <c r="D157" s="150" t="s">
        <v>117</v>
      </c>
      <c r="E157" s="151" t="s">
        <v>269</v>
      </c>
      <c r="F157" s="152" t="s">
        <v>270</v>
      </c>
      <c r="G157" s="153" t="s">
        <v>261</v>
      </c>
      <c r="H157" s="154">
        <v>83.587999999999994</v>
      </c>
      <c r="I157" s="155"/>
      <c r="J157" s="156">
        <f>ROUND(I157*H157,2)</f>
        <v>0</v>
      </c>
      <c r="K157" s="157"/>
      <c r="L157" s="32"/>
      <c r="M157" s="158" t="s">
        <v>1</v>
      </c>
      <c r="N157" s="159" t="s">
        <v>39</v>
      </c>
      <c r="O157" s="60"/>
      <c r="P157" s="160">
        <f>O157*H157</f>
        <v>0</v>
      </c>
      <c r="Q157" s="160">
        <v>0</v>
      </c>
      <c r="R157" s="160">
        <f>Q157*H157</f>
        <v>0</v>
      </c>
      <c r="S157" s="160">
        <v>0</v>
      </c>
      <c r="T157" s="161">
        <f>S157*H157</f>
        <v>0</v>
      </c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R157" s="162" t="s">
        <v>121</v>
      </c>
      <c r="AT157" s="162" t="s">
        <v>117</v>
      </c>
      <c r="AU157" s="162" t="s">
        <v>122</v>
      </c>
      <c r="AY157" s="16" t="s">
        <v>115</v>
      </c>
      <c r="BE157" s="163">
        <f>IF(N157="základná",J157,0)</f>
        <v>0</v>
      </c>
      <c r="BF157" s="163">
        <f>IF(N157="znížená",J157,0)</f>
        <v>0</v>
      </c>
      <c r="BG157" s="163">
        <f>IF(N157="zákl. prenesená",J157,0)</f>
        <v>0</v>
      </c>
      <c r="BH157" s="163">
        <f>IF(N157="zníž. prenesená",J157,0)</f>
        <v>0</v>
      </c>
      <c r="BI157" s="163">
        <f>IF(N157="nulová",J157,0)</f>
        <v>0</v>
      </c>
      <c r="BJ157" s="16" t="s">
        <v>122</v>
      </c>
      <c r="BK157" s="163">
        <f>ROUND(I157*H157,2)</f>
        <v>0</v>
      </c>
      <c r="BL157" s="16" t="s">
        <v>121</v>
      </c>
      <c r="BM157" s="162" t="s">
        <v>332</v>
      </c>
    </row>
    <row r="158" spans="1:65" s="2" customFormat="1" ht="24.2" customHeight="1">
      <c r="A158" s="31"/>
      <c r="B158" s="149"/>
      <c r="C158" s="150" t="s">
        <v>219</v>
      </c>
      <c r="D158" s="150" t="s">
        <v>117</v>
      </c>
      <c r="E158" s="151" t="s">
        <v>273</v>
      </c>
      <c r="F158" s="152" t="s">
        <v>274</v>
      </c>
      <c r="G158" s="153" t="s">
        <v>261</v>
      </c>
      <c r="H158" s="154">
        <v>83.587999999999994</v>
      </c>
      <c r="I158" s="155"/>
      <c r="J158" s="156">
        <f>ROUND(I158*H158,2)</f>
        <v>0</v>
      </c>
      <c r="K158" s="157"/>
      <c r="L158" s="32"/>
      <c r="M158" s="158" t="s">
        <v>1</v>
      </c>
      <c r="N158" s="159" t="s">
        <v>39</v>
      </c>
      <c r="O158" s="60"/>
      <c r="P158" s="160">
        <f>O158*H158</f>
        <v>0</v>
      </c>
      <c r="Q158" s="160">
        <v>0</v>
      </c>
      <c r="R158" s="160">
        <f>Q158*H158</f>
        <v>0</v>
      </c>
      <c r="S158" s="160">
        <v>0</v>
      </c>
      <c r="T158" s="161">
        <f>S158*H158</f>
        <v>0</v>
      </c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R158" s="162" t="s">
        <v>121</v>
      </c>
      <c r="AT158" s="162" t="s">
        <v>117</v>
      </c>
      <c r="AU158" s="162" t="s">
        <v>122</v>
      </c>
      <c r="AY158" s="16" t="s">
        <v>115</v>
      </c>
      <c r="BE158" s="163">
        <f>IF(N158="základná",J158,0)</f>
        <v>0</v>
      </c>
      <c r="BF158" s="163">
        <f>IF(N158="znížená",J158,0)</f>
        <v>0</v>
      </c>
      <c r="BG158" s="163">
        <f>IF(N158="zákl. prenesená",J158,0)</f>
        <v>0</v>
      </c>
      <c r="BH158" s="163">
        <f>IF(N158="zníž. prenesená",J158,0)</f>
        <v>0</v>
      </c>
      <c r="BI158" s="163">
        <f>IF(N158="nulová",J158,0)</f>
        <v>0</v>
      </c>
      <c r="BJ158" s="16" t="s">
        <v>122</v>
      </c>
      <c r="BK158" s="163">
        <f>ROUND(I158*H158,2)</f>
        <v>0</v>
      </c>
      <c r="BL158" s="16" t="s">
        <v>121</v>
      </c>
      <c r="BM158" s="162" t="s">
        <v>333</v>
      </c>
    </row>
    <row r="159" spans="1:65" s="12" customFormat="1" ht="22.9" customHeight="1">
      <c r="B159" s="136"/>
      <c r="D159" s="137" t="s">
        <v>72</v>
      </c>
      <c r="E159" s="147" t="s">
        <v>276</v>
      </c>
      <c r="F159" s="147" t="s">
        <v>277</v>
      </c>
      <c r="I159" s="139"/>
      <c r="J159" s="148">
        <f>BK159</f>
        <v>0</v>
      </c>
      <c r="L159" s="136"/>
      <c r="M159" s="141"/>
      <c r="N159" s="142"/>
      <c r="O159" s="142"/>
      <c r="P159" s="143">
        <f>P160</f>
        <v>0</v>
      </c>
      <c r="Q159" s="142"/>
      <c r="R159" s="143">
        <f>R160</f>
        <v>0</v>
      </c>
      <c r="S159" s="142"/>
      <c r="T159" s="144">
        <f>T160</f>
        <v>0</v>
      </c>
      <c r="AR159" s="137" t="s">
        <v>80</v>
      </c>
      <c r="AT159" s="145" t="s">
        <v>72</v>
      </c>
      <c r="AU159" s="145" t="s">
        <v>80</v>
      </c>
      <c r="AY159" s="137" t="s">
        <v>115</v>
      </c>
      <c r="BK159" s="146">
        <f>BK160</f>
        <v>0</v>
      </c>
    </row>
    <row r="160" spans="1:65" s="2" customFormat="1" ht="37.9" customHeight="1">
      <c r="A160" s="31"/>
      <c r="B160" s="149"/>
      <c r="C160" s="150" t="s">
        <v>13</v>
      </c>
      <c r="D160" s="150" t="s">
        <v>117</v>
      </c>
      <c r="E160" s="151" t="s">
        <v>279</v>
      </c>
      <c r="F160" s="152" t="s">
        <v>280</v>
      </c>
      <c r="G160" s="153" t="s">
        <v>261</v>
      </c>
      <c r="H160" s="154">
        <v>171.91200000000001</v>
      </c>
      <c r="I160" s="155"/>
      <c r="J160" s="156">
        <f>ROUND(I160*H160,2)</f>
        <v>0</v>
      </c>
      <c r="K160" s="157"/>
      <c r="L160" s="32"/>
      <c r="M160" s="192" t="s">
        <v>1</v>
      </c>
      <c r="N160" s="193" t="s">
        <v>39</v>
      </c>
      <c r="O160" s="194"/>
      <c r="P160" s="195">
        <f>O160*H160</f>
        <v>0</v>
      </c>
      <c r="Q160" s="195">
        <v>0</v>
      </c>
      <c r="R160" s="195">
        <f>Q160*H160</f>
        <v>0</v>
      </c>
      <c r="S160" s="195">
        <v>0</v>
      </c>
      <c r="T160" s="196">
        <f>S160*H160</f>
        <v>0</v>
      </c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R160" s="162" t="s">
        <v>121</v>
      </c>
      <c r="AT160" s="162" t="s">
        <v>117</v>
      </c>
      <c r="AU160" s="162" t="s">
        <v>122</v>
      </c>
      <c r="AY160" s="16" t="s">
        <v>115</v>
      </c>
      <c r="BE160" s="163">
        <f>IF(N160="základná",J160,0)</f>
        <v>0</v>
      </c>
      <c r="BF160" s="163">
        <f>IF(N160="znížená",J160,0)</f>
        <v>0</v>
      </c>
      <c r="BG160" s="163">
        <f>IF(N160="zákl. prenesená",J160,0)</f>
        <v>0</v>
      </c>
      <c r="BH160" s="163">
        <f>IF(N160="zníž. prenesená",J160,0)</f>
        <v>0</v>
      </c>
      <c r="BI160" s="163">
        <f>IF(N160="nulová",J160,0)</f>
        <v>0</v>
      </c>
      <c r="BJ160" s="16" t="s">
        <v>122</v>
      </c>
      <c r="BK160" s="163">
        <f>ROUND(I160*H160,2)</f>
        <v>0</v>
      </c>
      <c r="BL160" s="16" t="s">
        <v>121</v>
      </c>
      <c r="BM160" s="162" t="s">
        <v>334</v>
      </c>
    </row>
    <row r="161" spans="1:31" s="2" customFormat="1" ht="6.95" customHeight="1">
      <c r="A161" s="31"/>
      <c r="B161" s="49"/>
      <c r="C161" s="50"/>
      <c r="D161" s="50"/>
      <c r="E161" s="50"/>
      <c r="F161" s="50"/>
      <c r="G161" s="50"/>
      <c r="H161" s="50"/>
      <c r="I161" s="50"/>
      <c r="J161" s="50"/>
      <c r="K161" s="50"/>
      <c r="L161" s="32"/>
      <c r="M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</row>
  </sheetData>
  <autoFilter ref="C121:K160"/>
  <mergeCells count="9">
    <mergeCell ref="E87:H87"/>
    <mergeCell ref="E112:H112"/>
    <mergeCell ref="E114:H114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65"/>
  <sheetViews>
    <sheetView showGridLines="0" workbookViewId="0"/>
  </sheetViews>
  <sheetFormatPr defaultRowHeight="11.2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197" t="s">
        <v>5</v>
      </c>
      <c r="M2" s="198"/>
      <c r="N2" s="198"/>
      <c r="O2" s="198"/>
      <c r="P2" s="198"/>
      <c r="Q2" s="198"/>
      <c r="R2" s="198"/>
      <c r="S2" s="198"/>
      <c r="T2" s="198"/>
      <c r="U2" s="198"/>
      <c r="V2" s="198"/>
      <c r="AT2" s="16" t="s">
        <v>87</v>
      </c>
    </row>
    <row r="3" spans="1:46" s="1" customFormat="1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73</v>
      </c>
    </row>
    <row r="4" spans="1:46" s="1" customFormat="1" ht="24.95" customHeight="1">
      <c r="B4" s="19"/>
      <c r="D4" s="20" t="s">
        <v>88</v>
      </c>
      <c r="L4" s="19"/>
      <c r="M4" s="95" t="s">
        <v>9</v>
      </c>
      <c r="AT4" s="16" t="s">
        <v>3</v>
      </c>
    </row>
    <row r="5" spans="1:46" s="1" customFormat="1" ht="6.95" customHeight="1">
      <c r="B5" s="19"/>
      <c r="L5" s="19"/>
    </row>
    <row r="6" spans="1:46" s="1" customFormat="1" ht="12" customHeight="1">
      <c r="B6" s="19"/>
      <c r="D6" s="26" t="s">
        <v>15</v>
      </c>
      <c r="L6" s="19"/>
    </row>
    <row r="7" spans="1:46" s="1" customFormat="1" ht="16.5" customHeight="1">
      <c r="B7" s="19"/>
      <c r="E7" s="240" t="str">
        <f>'Rekapitulácia stavby'!K6</f>
        <v>Oprava miestnych ciest a chodníkov v Humennom 2024</v>
      </c>
      <c r="F7" s="241"/>
      <c r="G7" s="241"/>
      <c r="H7" s="241"/>
      <c r="L7" s="19"/>
    </row>
    <row r="8" spans="1:46" s="2" customFormat="1" ht="12" customHeight="1">
      <c r="A8" s="31"/>
      <c r="B8" s="32"/>
      <c r="C8" s="31"/>
      <c r="D8" s="26" t="s">
        <v>89</v>
      </c>
      <c r="E8" s="31"/>
      <c r="F8" s="31"/>
      <c r="G8" s="31"/>
      <c r="H8" s="31"/>
      <c r="I8" s="31"/>
      <c r="J8" s="31"/>
      <c r="K8" s="31"/>
      <c r="L8" s="44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</row>
    <row r="9" spans="1:46" s="2" customFormat="1" ht="30" customHeight="1">
      <c r="A9" s="31"/>
      <c r="B9" s="32"/>
      <c r="C9" s="31"/>
      <c r="D9" s="31"/>
      <c r="E9" s="209" t="s">
        <v>335</v>
      </c>
      <c r="F9" s="239"/>
      <c r="G9" s="239"/>
      <c r="H9" s="239"/>
      <c r="I9" s="31"/>
      <c r="J9" s="31"/>
      <c r="K9" s="31"/>
      <c r="L9" s="44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</row>
    <row r="10" spans="1:46" s="2" customFormat="1">
      <c r="A10" s="31"/>
      <c r="B10" s="32"/>
      <c r="C10" s="31"/>
      <c r="D10" s="31"/>
      <c r="E10" s="31"/>
      <c r="F10" s="31"/>
      <c r="G10" s="31"/>
      <c r="H10" s="31"/>
      <c r="I10" s="31"/>
      <c r="J10" s="31"/>
      <c r="K10" s="31"/>
      <c r="L10" s="44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</row>
    <row r="11" spans="1:46" s="2" customFormat="1" ht="12" customHeight="1">
      <c r="A11" s="31"/>
      <c r="B11" s="32"/>
      <c r="C11" s="31"/>
      <c r="D11" s="26" t="s">
        <v>17</v>
      </c>
      <c r="E11" s="31"/>
      <c r="F11" s="24" t="s">
        <v>1</v>
      </c>
      <c r="G11" s="31"/>
      <c r="H11" s="31"/>
      <c r="I11" s="26" t="s">
        <v>18</v>
      </c>
      <c r="J11" s="24" t="s">
        <v>1</v>
      </c>
      <c r="K11" s="31"/>
      <c r="L11" s="44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</row>
    <row r="12" spans="1:46" s="2" customFormat="1" ht="12" customHeight="1">
      <c r="A12" s="31"/>
      <c r="B12" s="32"/>
      <c r="C12" s="31"/>
      <c r="D12" s="26" t="s">
        <v>19</v>
      </c>
      <c r="E12" s="31"/>
      <c r="F12" s="24" t="s">
        <v>20</v>
      </c>
      <c r="G12" s="31"/>
      <c r="H12" s="31"/>
      <c r="I12" s="26" t="s">
        <v>21</v>
      </c>
      <c r="J12" s="57" t="str">
        <f>'Rekapitulácia stavby'!AN8</f>
        <v>1. 10. 2024</v>
      </c>
      <c r="K12" s="31"/>
      <c r="L12" s="44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</row>
    <row r="13" spans="1:46" s="2" customFormat="1" ht="10.9" customHeight="1">
      <c r="A13" s="31"/>
      <c r="B13" s="32"/>
      <c r="C13" s="31"/>
      <c r="D13" s="31"/>
      <c r="E13" s="31"/>
      <c r="F13" s="31"/>
      <c r="G13" s="31"/>
      <c r="H13" s="31"/>
      <c r="I13" s="31"/>
      <c r="J13" s="31"/>
      <c r="K13" s="31"/>
      <c r="L13" s="44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46" s="2" customFormat="1" ht="12" customHeight="1">
      <c r="A14" s="31"/>
      <c r="B14" s="32"/>
      <c r="C14" s="31"/>
      <c r="D14" s="26" t="s">
        <v>23</v>
      </c>
      <c r="E14" s="31"/>
      <c r="F14" s="31"/>
      <c r="G14" s="31"/>
      <c r="H14" s="31"/>
      <c r="I14" s="26" t="s">
        <v>24</v>
      </c>
      <c r="J14" s="24" t="str">
        <f>IF('Rekapitulácia stavby'!AN10="","",'Rekapitulácia stavby'!AN10)</f>
        <v/>
      </c>
      <c r="K14" s="31"/>
      <c r="L14" s="44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46" s="2" customFormat="1" ht="18" customHeight="1">
      <c r="A15" s="31"/>
      <c r="B15" s="32"/>
      <c r="C15" s="31"/>
      <c r="D15" s="31"/>
      <c r="E15" s="24" t="str">
        <f>IF('Rekapitulácia stavby'!E11="","",'Rekapitulácia stavby'!E11)</f>
        <v xml:space="preserve"> </v>
      </c>
      <c r="F15" s="31"/>
      <c r="G15" s="31"/>
      <c r="H15" s="31"/>
      <c r="I15" s="26" t="s">
        <v>26</v>
      </c>
      <c r="J15" s="24" t="str">
        <f>IF('Rekapitulácia stavby'!AN11="","",'Rekapitulácia stavby'!AN11)</f>
        <v/>
      </c>
      <c r="K15" s="31"/>
      <c r="L15" s="44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46" s="2" customFormat="1" ht="6.95" customHeight="1">
      <c r="A16" s="31"/>
      <c r="B16" s="32"/>
      <c r="C16" s="31"/>
      <c r="D16" s="31"/>
      <c r="E16" s="31"/>
      <c r="F16" s="31"/>
      <c r="G16" s="31"/>
      <c r="H16" s="31"/>
      <c r="I16" s="31"/>
      <c r="J16" s="31"/>
      <c r="K16" s="31"/>
      <c r="L16" s="44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2" customFormat="1" ht="12" customHeight="1">
      <c r="A17" s="31"/>
      <c r="B17" s="32"/>
      <c r="C17" s="31"/>
      <c r="D17" s="26" t="s">
        <v>27</v>
      </c>
      <c r="E17" s="31"/>
      <c r="F17" s="31"/>
      <c r="G17" s="31"/>
      <c r="H17" s="31"/>
      <c r="I17" s="26" t="s">
        <v>24</v>
      </c>
      <c r="J17" s="27" t="str">
        <f>'Rekapitulácia stavby'!AN13</f>
        <v>Vyplň údaj</v>
      </c>
      <c r="K17" s="31"/>
      <c r="L17" s="44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2" customFormat="1" ht="18" customHeight="1">
      <c r="A18" s="31"/>
      <c r="B18" s="32"/>
      <c r="C18" s="31"/>
      <c r="D18" s="31"/>
      <c r="E18" s="242" t="str">
        <f>'Rekapitulácia stavby'!E14</f>
        <v>Vyplň údaj</v>
      </c>
      <c r="F18" s="231"/>
      <c r="G18" s="231"/>
      <c r="H18" s="231"/>
      <c r="I18" s="26" t="s">
        <v>26</v>
      </c>
      <c r="J18" s="27" t="str">
        <f>'Rekapitulácia stavby'!AN14</f>
        <v>Vyplň údaj</v>
      </c>
      <c r="K18" s="31"/>
      <c r="L18" s="44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2" customFormat="1" ht="6.95" customHeight="1">
      <c r="A19" s="31"/>
      <c r="B19" s="32"/>
      <c r="C19" s="31"/>
      <c r="D19" s="31"/>
      <c r="E19" s="31"/>
      <c r="F19" s="31"/>
      <c r="G19" s="31"/>
      <c r="H19" s="31"/>
      <c r="I19" s="31"/>
      <c r="J19" s="31"/>
      <c r="K19" s="31"/>
      <c r="L19" s="44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2" customFormat="1" ht="12" customHeight="1">
      <c r="A20" s="31"/>
      <c r="B20" s="32"/>
      <c r="C20" s="31"/>
      <c r="D20" s="26" t="s">
        <v>29</v>
      </c>
      <c r="E20" s="31"/>
      <c r="F20" s="31"/>
      <c r="G20" s="31"/>
      <c r="H20" s="31"/>
      <c r="I20" s="26" t="s">
        <v>24</v>
      </c>
      <c r="J20" s="24" t="str">
        <f>IF('Rekapitulácia stavby'!AN16="","",'Rekapitulácia stavby'!AN16)</f>
        <v/>
      </c>
      <c r="K20" s="31"/>
      <c r="L20" s="44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1" spans="1:31" s="2" customFormat="1" ht="18" customHeight="1">
      <c r="A21" s="31"/>
      <c r="B21" s="32"/>
      <c r="C21" s="31"/>
      <c r="D21" s="31"/>
      <c r="E21" s="24" t="str">
        <f>IF('Rekapitulácia stavby'!E17="","",'Rekapitulácia stavby'!E17)</f>
        <v xml:space="preserve"> </v>
      </c>
      <c r="F21" s="31"/>
      <c r="G21" s="31"/>
      <c r="H21" s="31"/>
      <c r="I21" s="26" t="s">
        <v>26</v>
      </c>
      <c r="J21" s="24" t="str">
        <f>IF('Rekapitulácia stavby'!AN17="","",'Rekapitulácia stavby'!AN17)</f>
        <v/>
      </c>
      <c r="K21" s="31"/>
      <c r="L21" s="44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</row>
    <row r="22" spans="1:31" s="2" customFormat="1" ht="6.95" customHeight="1">
      <c r="A22" s="31"/>
      <c r="B22" s="32"/>
      <c r="C22" s="31"/>
      <c r="D22" s="31"/>
      <c r="E22" s="31"/>
      <c r="F22" s="31"/>
      <c r="G22" s="31"/>
      <c r="H22" s="31"/>
      <c r="I22" s="31"/>
      <c r="J22" s="31"/>
      <c r="K22" s="31"/>
      <c r="L22" s="44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</row>
    <row r="23" spans="1:31" s="2" customFormat="1" ht="12" customHeight="1">
      <c r="A23" s="31"/>
      <c r="B23" s="32"/>
      <c r="C23" s="31"/>
      <c r="D23" s="26" t="s">
        <v>31</v>
      </c>
      <c r="E23" s="31"/>
      <c r="F23" s="31"/>
      <c r="G23" s="31"/>
      <c r="H23" s="31"/>
      <c r="I23" s="26" t="s">
        <v>24</v>
      </c>
      <c r="J23" s="24" t="str">
        <f>IF('Rekapitulácia stavby'!AN19="","",'Rekapitulácia stavby'!AN19)</f>
        <v/>
      </c>
      <c r="K23" s="31"/>
      <c r="L23" s="44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</row>
    <row r="24" spans="1:31" s="2" customFormat="1" ht="18" customHeight="1">
      <c r="A24" s="31"/>
      <c r="B24" s="32"/>
      <c r="C24" s="31"/>
      <c r="D24" s="31"/>
      <c r="E24" s="24" t="str">
        <f>IF('Rekapitulácia stavby'!E20="","",'Rekapitulácia stavby'!E20)</f>
        <v xml:space="preserve"> </v>
      </c>
      <c r="F24" s="31"/>
      <c r="G24" s="31"/>
      <c r="H24" s="31"/>
      <c r="I24" s="26" t="s">
        <v>26</v>
      </c>
      <c r="J24" s="24" t="str">
        <f>IF('Rekapitulácia stavby'!AN20="","",'Rekapitulácia stavby'!AN20)</f>
        <v/>
      </c>
      <c r="K24" s="31"/>
      <c r="L24" s="44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</row>
    <row r="25" spans="1:31" s="2" customFormat="1" ht="6.95" customHeight="1">
      <c r="A25" s="31"/>
      <c r="B25" s="32"/>
      <c r="C25" s="31"/>
      <c r="D25" s="31"/>
      <c r="E25" s="31"/>
      <c r="F25" s="31"/>
      <c r="G25" s="31"/>
      <c r="H25" s="31"/>
      <c r="I25" s="31"/>
      <c r="J25" s="31"/>
      <c r="K25" s="31"/>
      <c r="L25" s="44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</row>
    <row r="26" spans="1:31" s="2" customFormat="1" ht="12" customHeight="1">
      <c r="A26" s="31"/>
      <c r="B26" s="32"/>
      <c r="C26" s="31"/>
      <c r="D26" s="26" t="s">
        <v>32</v>
      </c>
      <c r="E26" s="31"/>
      <c r="F26" s="31"/>
      <c r="G26" s="31"/>
      <c r="H26" s="31"/>
      <c r="I26" s="31"/>
      <c r="J26" s="31"/>
      <c r="K26" s="31"/>
      <c r="L26" s="44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</row>
    <row r="27" spans="1:31" s="8" customFormat="1" ht="16.5" customHeight="1">
      <c r="A27" s="96"/>
      <c r="B27" s="97"/>
      <c r="C27" s="96"/>
      <c r="D27" s="96"/>
      <c r="E27" s="235" t="s">
        <v>1</v>
      </c>
      <c r="F27" s="235"/>
      <c r="G27" s="235"/>
      <c r="H27" s="235"/>
      <c r="I27" s="96"/>
      <c r="J27" s="96"/>
      <c r="K27" s="96"/>
      <c r="L27" s="98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  <c r="AE27" s="96"/>
    </row>
    <row r="28" spans="1:31" s="2" customFormat="1" ht="6.95" customHeight="1">
      <c r="A28" s="31"/>
      <c r="B28" s="32"/>
      <c r="C28" s="31"/>
      <c r="D28" s="31"/>
      <c r="E28" s="31"/>
      <c r="F28" s="31"/>
      <c r="G28" s="31"/>
      <c r="H28" s="31"/>
      <c r="I28" s="31"/>
      <c r="J28" s="31"/>
      <c r="K28" s="31"/>
      <c r="L28" s="44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</row>
    <row r="29" spans="1:31" s="2" customFormat="1" ht="6.95" customHeight="1">
      <c r="A29" s="31"/>
      <c r="B29" s="32"/>
      <c r="C29" s="31"/>
      <c r="D29" s="68"/>
      <c r="E29" s="68"/>
      <c r="F29" s="68"/>
      <c r="G29" s="68"/>
      <c r="H29" s="68"/>
      <c r="I29" s="68"/>
      <c r="J29" s="68"/>
      <c r="K29" s="68"/>
      <c r="L29" s="44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</row>
    <row r="30" spans="1:31" s="2" customFormat="1" ht="25.35" customHeight="1">
      <c r="A30" s="31"/>
      <c r="B30" s="32"/>
      <c r="C30" s="31"/>
      <c r="D30" s="99" t="s">
        <v>33</v>
      </c>
      <c r="E30" s="31"/>
      <c r="F30" s="31"/>
      <c r="G30" s="31"/>
      <c r="H30" s="31"/>
      <c r="I30" s="31"/>
      <c r="J30" s="73">
        <f>ROUND(J121, 2)</f>
        <v>0</v>
      </c>
      <c r="K30" s="31"/>
      <c r="L30" s="44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</row>
    <row r="31" spans="1:31" s="2" customFormat="1" ht="6.95" customHeight="1">
      <c r="A31" s="31"/>
      <c r="B31" s="32"/>
      <c r="C31" s="31"/>
      <c r="D31" s="68"/>
      <c r="E31" s="68"/>
      <c r="F31" s="68"/>
      <c r="G31" s="68"/>
      <c r="H31" s="68"/>
      <c r="I31" s="68"/>
      <c r="J31" s="68"/>
      <c r="K31" s="68"/>
      <c r="L31" s="44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</row>
    <row r="32" spans="1:31" s="2" customFormat="1" ht="14.45" customHeight="1">
      <c r="A32" s="31"/>
      <c r="B32" s="32"/>
      <c r="C32" s="31"/>
      <c r="D32" s="31"/>
      <c r="E32" s="31"/>
      <c r="F32" s="35" t="s">
        <v>35</v>
      </c>
      <c r="G32" s="31"/>
      <c r="H32" s="31"/>
      <c r="I32" s="35" t="s">
        <v>34</v>
      </c>
      <c r="J32" s="35" t="s">
        <v>36</v>
      </c>
      <c r="K32" s="31"/>
      <c r="L32" s="44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</row>
    <row r="33" spans="1:31" s="2" customFormat="1" ht="14.45" customHeight="1">
      <c r="A33" s="31"/>
      <c r="B33" s="32"/>
      <c r="C33" s="31"/>
      <c r="D33" s="100" t="s">
        <v>37</v>
      </c>
      <c r="E33" s="37" t="s">
        <v>38</v>
      </c>
      <c r="F33" s="101">
        <f>ROUND((SUM(BE121:BE164)),  2)</f>
        <v>0</v>
      </c>
      <c r="G33" s="102"/>
      <c r="H33" s="102"/>
      <c r="I33" s="103">
        <v>0.2</v>
      </c>
      <c r="J33" s="101">
        <f>ROUND(((SUM(BE121:BE164))*I33),  2)</f>
        <v>0</v>
      </c>
      <c r="K33" s="31"/>
      <c r="L33" s="44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</row>
    <row r="34" spans="1:31" s="2" customFormat="1" ht="14.45" customHeight="1">
      <c r="A34" s="31"/>
      <c r="B34" s="32"/>
      <c r="C34" s="31"/>
      <c r="D34" s="31"/>
      <c r="E34" s="37" t="s">
        <v>39</v>
      </c>
      <c r="F34" s="101">
        <f>ROUND((SUM(BF121:BF164)),  2)</f>
        <v>0</v>
      </c>
      <c r="G34" s="102"/>
      <c r="H34" s="102"/>
      <c r="I34" s="103">
        <v>0.2</v>
      </c>
      <c r="J34" s="101">
        <f>ROUND(((SUM(BF121:BF164))*I34),  2)</f>
        <v>0</v>
      </c>
      <c r="K34" s="31"/>
      <c r="L34" s="44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</row>
    <row r="35" spans="1:31" s="2" customFormat="1" ht="14.45" hidden="1" customHeight="1">
      <c r="A35" s="31"/>
      <c r="B35" s="32"/>
      <c r="C35" s="31"/>
      <c r="D35" s="31"/>
      <c r="E35" s="26" t="s">
        <v>40</v>
      </c>
      <c r="F35" s="104">
        <f>ROUND((SUM(BG121:BG164)),  2)</f>
        <v>0</v>
      </c>
      <c r="G35" s="31"/>
      <c r="H35" s="31"/>
      <c r="I35" s="105">
        <v>0.2</v>
      </c>
      <c r="J35" s="104">
        <f>0</f>
        <v>0</v>
      </c>
      <c r="K35" s="31"/>
      <c r="L35" s="44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</row>
    <row r="36" spans="1:31" s="2" customFormat="1" ht="14.45" hidden="1" customHeight="1">
      <c r="A36" s="31"/>
      <c r="B36" s="32"/>
      <c r="C36" s="31"/>
      <c r="D36" s="31"/>
      <c r="E36" s="26" t="s">
        <v>41</v>
      </c>
      <c r="F36" s="104">
        <f>ROUND((SUM(BH121:BH164)),  2)</f>
        <v>0</v>
      </c>
      <c r="G36" s="31"/>
      <c r="H36" s="31"/>
      <c r="I36" s="105">
        <v>0.2</v>
      </c>
      <c r="J36" s="104">
        <f>0</f>
        <v>0</v>
      </c>
      <c r="K36" s="31"/>
      <c r="L36" s="44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</row>
    <row r="37" spans="1:31" s="2" customFormat="1" ht="14.45" hidden="1" customHeight="1">
      <c r="A37" s="31"/>
      <c r="B37" s="32"/>
      <c r="C37" s="31"/>
      <c r="D37" s="31"/>
      <c r="E37" s="37" t="s">
        <v>42</v>
      </c>
      <c r="F37" s="101">
        <f>ROUND((SUM(BI121:BI164)),  2)</f>
        <v>0</v>
      </c>
      <c r="G37" s="102"/>
      <c r="H37" s="102"/>
      <c r="I37" s="103">
        <v>0</v>
      </c>
      <c r="J37" s="101">
        <f>0</f>
        <v>0</v>
      </c>
      <c r="K37" s="31"/>
      <c r="L37" s="44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</row>
    <row r="38" spans="1:31" s="2" customFormat="1" ht="6.95" customHeight="1">
      <c r="A38" s="31"/>
      <c r="B38" s="32"/>
      <c r="C38" s="31"/>
      <c r="D38" s="31"/>
      <c r="E38" s="31"/>
      <c r="F38" s="31"/>
      <c r="G38" s="31"/>
      <c r="H38" s="31"/>
      <c r="I38" s="31"/>
      <c r="J38" s="31"/>
      <c r="K38" s="31"/>
      <c r="L38" s="44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</row>
    <row r="39" spans="1:31" s="2" customFormat="1" ht="25.35" customHeight="1">
      <c r="A39" s="31"/>
      <c r="B39" s="32"/>
      <c r="C39" s="106"/>
      <c r="D39" s="107" t="s">
        <v>43</v>
      </c>
      <c r="E39" s="62"/>
      <c r="F39" s="62"/>
      <c r="G39" s="108" t="s">
        <v>44</v>
      </c>
      <c r="H39" s="109" t="s">
        <v>45</v>
      </c>
      <c r="I39" s="62"/>
      <c r="J39" s="110">
        <f>SUM(J30:J37)</f>
        <v>0</v>
      </c>
      <c r="K39" s="111"/>
      <c r="L39" s="44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</row>
    <row r="40" spans="1:31" s="2" customFormat="1" ht="14.45" customHeight="1">
      <c r="A40" s="31"/>
      <c r="B40" s="32"/>
      <c r="C40" s="31"/>
      <c r="D40" s="31"/>
      <c r="E40" s="31"/>
      <c r="F40" s="31"/>
      <c r="G40" s="31"/>
      <c r="H40" s="31"/>
      <c r="I40" s="31"/>
      <c r="J40" s="31"/>
      <c r="K40" s="31"/>
      <c r="L40" s="44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</row>
    <row r="41" spans="1:31" s="1" customFormat="1" ht="14.45" customHeight="1">
      <c r="B41" s="19"/>
      <c r="L41" s="19"/>
    </row>
    <row r="42" spans="1:31" s="1" customFormat="1" ht="14.45" customHeight="1">
      <c r="B42" s="19"/>
      <c r="L42" s="19"/>
    </row>
    <row r="43" spans="1:31" s="1" customFormat="1" ht="14.45" customHeight="1">
      <c r="B43" s="19"/>
      <c r="L43" s="19"/>
    </row>
    <row r="44" spans="1:31" s="1" customFormat="1" ht="14.45" customHeight="1">
      <c r="B44" s="19"/>
      <c r="L44" s="19"/>
    </row>
    <row r="45" spans="1:31" s="1" customFormat="1" ht="14.45" customHeight="1">
      <c r="B45" s="19"/>
      <c r="L45" s="19"/>
    </row>
    <row r="46" spans="1:31" s="1" customFormat="1" ht="14.45" customHeight="1">
      <c r="B46" s="19"/>
      <c r="L46" s="19"/>
    </row>
    <row r="47" spans="1:31" s="1" customFormat="1" ht="14.45" customHeight="1">
      <c r="B47" s="19"/>
      <c r="L47" s="19"/>
    </row>
    <row r="48" spans="1:31" s="1" customFormat="1" ht="14.45" customHeight="1">
      <c r="B48" s="19"/>
      <c r="L48" s="19"/>
    </row>
    <row r="49" spans="1:31" s="1" customFormat="1" ht="14.45" customHeight="1">
      <c r="B49" s="19"/>
      <c r="L49" s="19"/>
    </row>
    <row r="50" spans="1:31" s="2" customFormat="1" ht="14.45" customHeight="1">
      <c r="B50" s="44"/>
      <c r="D50" s="45" t="s">
        <v>46</v>
      </c>
      <c r="E50" s="46"/>
      <c r="F50" s="46"/>
      <c r="G50" s="45" t="s">
        <v>47</v>
      </c>
      <c r="H50" s="46"/>
      <c r="I50" s="46"/>
      <c r="J50" s="46"/>
      <c r="K50" s="46"/>
      <c r="L50" s="44"/>
    </row>
    <row r="51" spans="1:31">
      <c r="B51" s="19"/>
      <c r="L51" s="19"/>
    </row>
    <row r="52" spans="1:31">
      <c r="B52" s="19"/>
      <c r="L52" s="19"/>
    </row>
    <row r="53" spans="1:31">
      <c r="B53" s="19"/>
      <c r="L53" s="19"/>
    </row>
    <row r="54" spans="1:31">
      <c r="B54" s="19"/>
      <c r="L54" s="19"/>
    </row>
    <row r="55" spans="1:31">
      <c r="B55" s="19"/>
      <c r="L55" s="19"/>
    </row>
    <row r="56" spans="1:31">
      <c r="B56" s="19"/>
      <c r="L56" s="19"/>
    </row>
    <row r="57" spans="1:31">
      <c r="B57" s="19"/>
      <c r="L57" s="19"/>
    </row>
    <row r="58" spans="1:31">
      <c r="B58" s="19"/>
      <c r="L58" s="19"/>
    </row>
    <row r="59" spans="1:31">
      <c r="B59" s="19"/>
      <c r="L59" s="19"/>
    </row>
    <row r="60" spans="1:31">
      <c r="B60" s="19"/>
      <c r="L60" s="19"/>
    </row>
    <row r="61" spans="1:31" s="2" customFormat="1" ht="12.75">
      <c r="A61" s="31"/>
      <c r="B61" s="32"/>
      <c r="C61" s="31"/>
      <c r="D61" s="47" t="s">
        <v>48</v>
      </c>
      <c r="E61" s="34"/>
      <c r="F61" s="112" t="s">
        <v>49</v>
      </c>
      <c r="G61" s="47" t="s">
        <v>48</v>
      </c>
      <c r="H61" s="34"/>
      <c r="I61" s="34"/>
      <c r="J61" s="113" t="s">
        <v>49</v>
      </c>
      <c r="K61" s="34"/>
      <c r="L61" s="44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</row>
    <row r="62" spans="1:31">
      <c r="B62" s="19"/>
      <c r="L62" s="19"/>
    </row>
    <row r="63" spans="1:31">
      <c r="B63" s="19"/>
      <c r="L63" s="19"/>
    </row>
    <row r="64" spans="1:31">
      <c r="B64" s="19"/>
      <c r="L64" s="19"/>
    </row>
    <row r="65" spans="1:31" s="2" customFormat="1" ht="12.75">
      <c r="A65" s="31"/>
      <c r="B65" s="32"/>
      <c r="C65" s="31"/>
      <c r="D65" s="45" t="s">
        <v>50</v>
      </c>
      <c r="E65" s="48"/>
      <c r="F65" s="48"/>
      <c r="G65" s="45" t="s">
        <v>51</v>
      </c>
      <c r="H65" s="48"/>
      <c r="I65" s="48"/>
      <c r="J65" s="48"/>
      <c r="K65" s="48"/>
      <c r="L65" s="44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</row>
    <row r="66" spans="1:31">
      <c r="B66" s="19"/>
      <c r="L66" s="19"/>
    </row>
    <row r="67" spans="1:31">
      <c r="B67" s="19"/>
      <c r="L67" s="19"/>
    </row>
    <row r="68" spans="1:31">
      <c r="B68" s="19"/>
      <c r="L68" s="19"/>
    </row>
    <row r="69" spans="1:31">
      <c r="B69" s="19"/>
      <c r="L69" s="19"/>
    </row>
    <row r="70" spans="1:31">
      <c r="B70" s="19"/>
      <c r="L70" s="19"/>
    </row>
    <row r="71" spans="1:31">
      <c r="B71" s="19"/>
      <c r="L71" s="19"/>
    </row>
    <row r="72" spans="1:31">
      <c r="B72" s="19"/>
      <c r="L72" s="19"/>
    </row>
    <row r="73" spans="1:31">
      <c r="B73" s="19"/>
      <c r="L73" s="19"/>
    </row>
    <row r="74" spans="1:31">
      <c r="B74" s="19"/>
      <c r="L74" s="19"/>
    </row>
    <row r="75" spans="1:31">
      <c r="B75" s="19"/>
      <c r="L75" s="19"/>
    </row>
    <row r="76" spans="1:31" s="2" customFormat="1" ht="12.75">
      <c r="A76" s="31"/>
      <c r="B76" s="32"/>
      <c r="C76" s="31"/>
      <c r="D76" s="47" t="s">
        <v>48</v>
      </c>
      <c r="E76" s="34"/>
      <c r="F76" s="112" t="s">
        <v>49</v>
      </c>
      <c r="G76" s="47" t="s">
        <v>48</v>
      </c>
      <c r="H76" s="34"/>
      <c r="I76" s="34"/>
      <c r="J76" s="113" t="s">
        <v>49</v>
      </c>
      <c r="K76" s="34"/>
      <c r="L76" s="44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</row>
    <row r="77" spans="1:31" s="2" customFormat="1" ht="14.45" customHeight="1">
      <c r="A77" s="31"/>
      <c r="B77" s="49"/>
      <c r="C77" s="50"/>
      <c r="D77" s="50"/>
      <c r="E77" s="50"/>
      <c r="F77" s="50"/>
      <c r="G77" s="50"/>
      <c r="H77" s="50"/>
      <c r="I77" s="50"/>
      <c r="J77" s="50"/>
      <c r="K77" s="50"/>
      <c r="L77" s="44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</row>
    <row r="81" spans="1:47" s="2" customFormat="1" ht="6.95" hidden="1" customHeight="1">
      <c r="A81" s="31"/>
      <c r="B81" s="51"/>
      <c r="C81" s="52"/>
      <c r="D81" s="52"/>
      <c r="E81" s="52"/>
      <c r="F81" s="52"/>
      <c r="G81" s="52"/>
      <c r="H81" s="52"/>
      <c r="I81" s="52"/>
      <c r="J81" s="52"/>
      <c r="K81" s="52"/>
      <c r="L81" s="44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</row>
    <row r="82" spans="1:47" s="2" customFormat="1" ht="24.95" hidden="1" customHeight="1">
      <c r="A82" s="31"/>
      <c r="B82" s="32"/>
      <c r="C82" s="20" t="s">
        <v>90</v>
      </c>
      <c r="D82" s="31"/>
      <c r="E82" s="31"/>
      <c r="F82" s="31"/>
      <c r="G82" s="31"/>
      <c r="H82" s="31"/>
      <c r="I82" s="31"/>
      <c r="J82" s="31"/>
      <c r="K82" s="31"/>
      <c r="L82" s="44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</row>
    <row r="83" spans="1:47" s="2" customFormat="1" ht="6.95" hidden="1" customHeight="1">
      <c r="A83" s="31"/>
      <c r="B83" s="32"/>
      <c r="C83" s="31"/>
      <c r="D83" s="31"/>
      <c r="E83" s="31"/>
      <c r="F83" s="31"/>
      <c r="G83" s="31"/>
      <c r="H83" s="31"/>
      <c r="I83" s="31"/>
      <c r="J83" s="31"/>
      <c r="K83" s="31"/>
      <c r="L83" s="44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</row>
    <row r="84" spans="1:47" s="2" customFormat="1" ht="12" hidden="1" customHeight="1">
      <c r="A84" s="31"/>
      <c r="B84" s="32"/>
      <c r="C84" s="26" t="s">
        <v>15</v>
      </c>
      <c r="D84" s="31"/>
      <c r="E84" s="31"/>
      <c r="F84" s="31"/>
      <c r="G84" s="31"/>
      <c r="H84" s="31"/>
      <c r="I84" s="31"/>
      <c r="J84" s="31"/>
      <c r="K84" s="31"/>
      <c r="L84" s="44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</row>
    <row r="85" spans="1:47" s="2" customFormat="1" ht="16.5" hidden="1" customHeight="1">
      <c r="A85" s="31"/>
      <c r="B85" s="32"/>
      <c r="C85" s="31"/>
      <c r="D85" s="31"/>
      <c r="E85" s="240" t="str">
        <f>E7</f>
        <v>Oprava miestnych ciest a chodníkov v Humennom 2024</v>
      </c>
      <c r="F85" s="241"/>
      <c r="G85" s="241"/>
      <c r="H85" s="241"/>
      <c r="I85" s="31"/>
      <c r="J85" s="31"/>
      <c r="K85" s="31"/>
      <c r="L85" s="44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</row>
    <row r="86" spans="1:47" s="2" customFormat="1" ht="12" hidden="1" customHeight="1">
      <c r="A86" s="31"/>
      <c r="B86" s="32"/>
      <c r="C86" s="26" t="s">
        <v>89</v>
      </c>
      <c r="D86" s="31"/>
      <c r="E86" s="31"/>
      <c r="F86" s="31"/>
      <c r="G86" s="31"/>
      <c r="H86" s="31"/>
      <c r="I86" s="31"/>
      <c r="J86" s="31"/>
      <c r="K86" s="31"/>
      <c r="L86" s="44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</row>
    <row r="87" spans="1:47" s="2" customFormat="1" ht="30" hidden="1" customHeight="1">
      <c r="A87" s="31"/>
      <c r="B87" s="32"/>
      <c r="C87" s="31"/>
      <c r="D87" s="31"/>
      <c r="E87" s="209" t="str">
        <f>E9</f>
        <v>22.3 - SO 03 - Oprava chodníka na Sokolovskej ulici pred BD súp. č. 1687 a 1688 v Humennom</v>
      </c>
      <c r="F87" s="239"/>
      <c r="G87" s="239"/>
      <c r="H87" s="239"/>
      <c r="I87" s="31"/>
      <c r="J87" s="31"/>
      <c r="K87" s="31"/>
      <c r="L87" s="44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</row>
    <row r="88" spans="1:47" s="2" customFormat="1" ht="6.95" hidden="1" customHeight="1">
      <c r="A88" s="31"/>
      <c r="B88" s="32"/>
      <c r="C88" s="31"/>
      <c r="D88" s="31"/>
      <c r="E88" s="31"/>
      <c r="F88" s="31"/>
      <c r="G88" s="31"/>
      <c r="H88" s="31"/>
      <c r="I88" s="31"/>
      <c r="J88" s="31"/>
      <c r="K88" s="31"/>
      <c r="L88" s="44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</row>
    <row r="89" spans="1:47" s="2" customFormat="1" ht="12" hidden="1" customHeight="1">
      <c r="A89" s="31"/>
      <c r="B89" s="32"/>
      <c r="C89" s="26" t="s">
        <v>19</v>
      </c>
      <c r="D89" s="31"/>
      <c r="E89" s="31"/>
      <c r="F89" s="24" t="str">
        <f>F12</f>
        <v>Humenné</v>
      </c>
      <c r="G89" s="31"/>
      <c r="H89" s="31"/>
      <c r="I89" s="26" t="s">
        <v>21</v>
      </c>
      <c r="J89" s="57" t="str">
        <f>IF(J12="","",J12)</f>
        <v>1. 10. 2024</v>
      </c>
      <c r="K89" s="31"/>
      <c r="L89" s="44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</row>
    <row r="90" spans="1:47" s="2" customFormat="1" ht="6.95" hidden="1" customHeight="1">
      <c r="A90" s="31"/>
      <c r="B90" s="32"/>
      <c r="C90" s="31"/>
      <c r="D90" s="31"/>
      <c r="E90" s="31"/>
      <c r="F90" s="31"/>
      <c r="G90" s="31"/>
      <c r="H90" s="31"/>
      <c r="I90" s="31"/>
      <c r="J90" s="31"/>
      <c r="K90" s="31"/>
      <c r="L90" s="44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</row>
    <row r="91" spans="1:47" s="2" customFormat="1" ht="15.2" hidden="1" customHeight="1">
      <c r="A91" s="31"/>
      <c r="B91" s="32"/>
      <c r="C91" s="26" t="s">
        <v>23</v>
      </c>
      <c r="D91" s="31"/>
      <c r="E91" s="31"/>
      <c r="F91" s="24" t="str">
        <f>E15</f>
        <v xml:space="preserve"> </v>
      </c>
      <c r="G91" s="31"/>
      <c r="H91" s="31"/>
      <c r="I91" s="26" t="s">
        <v>29</v>
      </c>
      <c r="J91" s="29" t="str">
        <f>E21</f>
        <v xml:space="preserve"> </v>
      </c>
      <c r="K91" s="31"/>
      <c r="L91" s="44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</row>
    <row r="92" spans="1:47" s="2" customFormat="1" ht="15.2" hidden="1" customHeight="1">
      <c r="A92" s="31"/>
      <c r="B92" s="32"/>
      <c r="C92" s="26" t="s">
        <v>27</v>
      </c>
      <c r="D92" s="31"/>
      <c r="E92" s="31"/>
      <c r="F92" s="24" t="str">
        <f>IF(E18="","",E18)</f>
        <v>Vyplň údaj</v>
      </c>
      <c r="G92" s="31"/>
      <c r="H92" s="31"/>
      <c r="I92" s="26" t="s">
        <v>31</v>
      </c>
      <c r="J92" s="29" t="str">
        <f>E24</f>
        <v xml:space="preserve"> </v>
      </c>
      <c r="K92" s="31"/>
      <c r="L92" s="44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</row>
    <row r="93" spans="1:47" s="2" customFormat="1" ht="10.35" hidden="1" customHeight="1">
      <c r="A93" s="31"/>
      <c r="B93" s="32"/>
      <c r="C93" s="31"/>
      <c r="D93" s="31"/>
      <c r="E93" s="31"/>
      <c r="F93" s="31"/>
      <c r="G93" s="31"/>
      <c r="H93" s="31"/>
      <c r="I93" s="31"/>
      <c r="J93" s="31"/>
      <c r="K93" s="31"/>
      <c r="L93" s="44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</row>
    <row r="94" spans="1:47" s="2" customFormat="1" ht="29.25" hidden="1" customHeight="1">
      <c r="A94" s="31"/>
      <c r="B94" s="32"/>
      <c r="C94" s="114" t="s">
        <v>91</v>
      </c>
      <c r="D94" s="106"/>
      <c r="E94" s="106"/>
      <c r="F94" s="106"/>
      <c r="G94" s="106"/>
      <c r="H94" s="106"/>
      <c r="I94" s="106"/>
      <c r="J94" s="115" t="s">
        <v>92</v>
      </c>
      <c r="K94" s="106"/>
      <c r="L94" s="44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</row>
    <row r="95" spans="1:47" s="2" customFormat="1" ht="10.35" hidden="1" customHeight="1">
      <c r="A95" s="31"/>
      <c r="B95" s="32"/>
      <c r="C95" s="31"/>
      <c r="D95" s="31"/>
      <c r="E95" s="31"/>
      <c r="F95" s="31"/>
      <c r="G95" s="31"/>
      <c r="H95" s="31"/>
      <c r="I95" s="31"/>
      <c r="J95" s="31"/>
      <c r="K95" s="31"/>
      <c r="L95" s="44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</row>
    <row r="96" spans="1:47" s="2" customFormat="1" ht="22.9" hidden="1" customHeight="1">
      <c r="A96" s="31"/>
      <c r="B96" s="32"/>
      <c r="C96" s="116" t="s">
        <v>93</v>
      </c>
      <c r="D96" s="31"/>
      <c r="E96" s="31"/>
      <c r="F96" s="31"/>
      <c r="G96" s="31"/>
      <c r="H96" s="31"/>
      <c r="I96" s="31"/>
      <c r="J96" s="73">
        <f>J121</f>
        <v>0</v>
      </c>
      <c r="K96" s="31"/>
      <c r="L96" s="44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U96" s="16" t="s">
        <v>94</v>
      </c>
    </row>
    <row r="97" spans="1:31" s="9" customFormat="1" ht="24.95" hidden="1" customHeight="1">
      <c r="B97" s="117"/>
      <c r="D97" s="118" t="s">
        <v>95</v>
      </c>
      <c r="E97" s="119"/>
      <c r="F97" s="119"/>
      <c r="G97" s="119"/>
      <c r="H97" s="119"/>
      <c r="I97" s="119"/>
      <c r="J97" s="120">
        <f>J122</f>
        <v>0</v>
      </c>
      <c r="L97" s="117"/>
    </row>
    <row r="98" spans="1:31" s="10" customFormat="1" ht="19.899999999999999" hidden="1" customHeight="1">
      <c r="B98" s="121"/>
      <c r="D98" s="122" t="s">
        <v>96</v>
      </c>
      <c r="E98" s="123"/>
      <c r="F98" s="123"/>
      <c r="G98" s="123"/>
      <c r="H98" s="123"/>
      <c r="I98" s="123"/>
      <c r="J98" s="124">
        <f>J123</f>
        <v>0</v>
      </c>
      <c r="L98" s="121"/>
    </row>
    <row r="99" spans="1:31" s="10" customFormat="1" ht="19.899999999999999" hidden="1" customHeight="1">
      <c r="B99" s="121"/>
      <c r="D99" s="122" t="s">
        <v>97</v>
      </c>
      <c r="E99" s="123"/>
      <c r="F99" s="123"/>
      <c r="G99" s="123"/>
      <c r="H99" s="123"/>
      <c r="I99" s="123"/>
      <c r="J99" s="124">
        <f>J130</f>
        <v>0</v>
      </c>
      <c r="L99" s="121"/>
    </row>
    <row r="100" spans="1:31" s="10" customFormat="1" ht="19.899999999999999" hidden="1" customHeight="1">
      <c r="B100" s="121"/>
      <c r="D100" s="122" t="s">
        <v>99</v>
      </c>
      <c r="E100" s="123"/>
      <c r="F100" s="123"/>
      <c r="G100" s="123"/>
      <c r="H100" s="123"/>
      <c r="I100" s="123"/>
      <c r="J100" s="124">
        <f>J137</f>
        <v>0</v>
      </c>
      <c r="L100" s="121"/>
    </row>
    <row r="101" spans="1:31" s="10" customFormat="1" ht="19.899999999999999" hidden="1" customHeight="1">
      <c r="B101" s="121"/>
      <c r="D101" s="122" t="s">
        <v>100</v>
      </c>
      <c r="E101" s="123"/>
      <c r="F101" s="123"/>
      <c r="G101" s="123"/>
      <c r="H101" s="123"/>
      <c r="I101" s="123"/>
      <c r="J101" s="124">
        <f>J163</f>
        <v>0</v>
      </c>
      <c r="L101" s="121"/>
    </row>
    <row r="102" spans="1:31" s="2" customFormat="1" ht="21.75" hidden="1" customHeight="1">
      <c r="A102" s="31"/>
      <c r="B102" s="32"/>
      <c r="C102" s="31"/>
      <c r="D102" s="31"/>
      <c r="E102" s="31"/>
      <c r="F102" s="31"/>
      <c r="G102" s="31"/>
      <c r="H102" s="31"/>
      <c r="I102" s="31"/>
      <c r="J102" s="31"/>
      <c r="K102" s="31"/>
      <c r="L102" s="44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</row>
    <row r="103" spans="1:31" s="2" customFormat="1" ht="6.95" hidden="1" customHeight="1">
      <c r="A103" s="31"/>
      <c r="B103" s="49"/>
      <c r="C103" s="50"/>
      <c r="D103" s="50"/>
      <c r="E103" s="50"/>
      <c r="F103" s="50"/>
      <c r="G103" s="50"/>
      <c r="H103" s="50"/>
      <c r="I103" s="50"/>
      <c r="J103" s="50"/>
      <c r="K103" s="50"/>
      <c r="L103" s="44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</row>
    <row r="104" spans="1:31" hidden="1"/>
    <row r="105" spans="1:31" hidden="1"/>
    <row r="106" spans="1:31" hidden="1"/>
    <row r="107" spans="1:31" s="2" customFormat="1" ht="6.95" customHeight="1">
      <c r="A107" s="31"/>
      <c r="B107" s="51"/>
      <c r="C107" s="52"/>
      <c r="D107" s="52"/>
      <c r="E107" s="52"/>
      <c r="F107" s="52"/>
      <c r="G107" s="52"/>
      <c r="H107" s="52"/>
      <c r="I107" s="52"/>
      <c r="J107" s="52"/>
      <c r="K107" s="52"/>
      <c r="L107" s="44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</row>
    <row r="108" spans="1:31" s="2" customFormat="1" ht="24.95" customHeight="1">
      <c r="A108" s="31"/>
      <c r="B108" s="32"/>
      <c r="C108" s="20" t="s">
        <v>101</v>
      </c>
      <c r="D108" s="31"/>
      <c r="E108" s="31"/>
      <c r="F108" s="31"/>
      <c r="G108" s="31"/>
      <c r="H108" s="31"/>
      <c r="I108" s="31"/>
      <c r="J108" s="31"/>
      <c r="K108" s="31"/>
      <c r="L108" s="44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</row>
    <row r="109" spans="1:31" s="2" customFormat="1" ht="6.95" customHeight="1">
      <c r="A109" s="31"/>
      <c r="B109" s="32"/>
      <c r="C109" s="31"/>
      <c r="D109" s="31"/>
      <c r="E109" s="31"/>
      <c r="F109" s="31"/>
      <c r="G109" s="31"/>
      <c r="H109" s="31"/>
      <c r="I109" s="31"/>
      <c r="J109" s="31"/>
      <c r="K109" s="31"/>
      <c r="L109" s="44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</row>
    <row r="110" spans="1:31" s="2" customFormat="1" ht="12" customHeight="1">
      <c r="A110" s="31"/>
      <c r="B110" s="32"/>
      <c r="C110" s="26" t="s">
        <v>15</v>
      </c>
      <c r="D110" s="31"/>
      <c r="E110" s="31"/>
      <c r="F110" s="31"/>
      <c r="G110" s="31"/>
      <c r="H110" s="31"/>
      <c r="I110" s="31"/>
      <c r="J110" s="31"/>
      <c r="K110" s="31"/>
      <c r="L110" s="44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</row>
    <row r="111" spans="1:31" s="2" customFormat="1" ht="16.5" customHeight="1">
      <c r="A111" s="31"/>
      <c r="B111" s="32"/>
      <c r="C111" s="31"/>
      <c r="D111" s="31"/>
      <c r="E111" s="240" t="str">
        <f>E7</f>
        <v>Oprava miestnych ciest a chodníkov v Humennom 2024</v>
      </c>
      <c r="F111" s="241"/>
      <c r="G111" s="241"/>
      <c r="H111" s="241"/>
      <c r="I111" s="31"/>
      <c r="J111" s="31"/>
      <c r="K111" s="31"/>
      <c r="L111" s="44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</row>
    <row r="112" spans="1:31" s="2" customFormat="1" ht="12" customHeight="1">
      <c r="A112" s="31"/>
      <c r="B112" s="32"/>
      <c r="C112" s="26" t="s">
        <v>89</v>
      </c>
      <c r="D112" s="31"/>
      <c r="E112" s="31"/>
      <c r="F112" s="31"/>
      <c r="G112" s="31"/>
      <c r="H112" s="31"/>
      <c r="I112" s="31"/>
      <c r="J112" s="31"/>
      <c r="K112" s="31"/>
      <c r="L112" s="44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</row>
    <row r="113" spans="1:65" s="2" customFormat="1" ht="30" customHeight="1">
      <c r="A113" s="31"/>
      <c r="B113" s="32"/>
      <c r="C113" s="31"/>
      <c r="D113" s="31"/>
      <c r="E113" s="209" t="str">
        <f>E9</f>
        <v>22.3 - SO 03 - Oprava chodníka na Sokolovskej ulici pred BD súp. č. 1687 a 1688 v Humennom</v>
      </c>
      <c r="F113" s="239"/>
      <c r="G113" s="239"/>
      <c r="H113" s="239"/>
      <c r="I113" s="31"/>
      <c r="J113" s="31"/>
      <c r="K113" s="31"/>
      <c r="L113" s="44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</row>
    <row r="114" spans="1:65" s="2" customFormat="1" ht="6.95" customHeight="1">
      <c r="A114" s="31"/>
      <c r="B114" s="32"/>
      <c r="C114" s="31"/>
      <c r="D114" s="31"/>
      <c r="E114" s="31"/>
      <c r="F114" s="31"/>
      <c r="G114" s="31"/>
      <c r="H114" s="31"/>
      <c r="I114" s="31"/>
      <c r="J114" s="31"/>
      <c r="K114" s="31"/>
      <c r="L114" s="44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</row>
    <row r="115" spans="1:65" s="2" customFormat="1" ht="12" customHeight="1">
      <c r="A115" s="31"/>
      <c r="B115" s="32"/>
      <c r="C115" s="26" t="s">
        <v>19</v>
      </c>
      <c r="D115" s="31"/>
      <c r="E115" s="31"/>
      <c r="F115" s="24" t="str">
        <f>F12</f>
        <v>Humenné</v>
      </c>
      <c r="G115" s="31"/>
      <c r="H115" s="31"/>
      <c r="I115" s="26" t="s">
        <v>21</v>
      </c>
      <c r="J115" s="57" t="str">
        <f>IF(J12="","",J12)</f>
        <v>1. 10. 2024</v>
      </c>
      <c r="K115" s="31"/>
      <c r="L115" s="44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</row>
    <row r="116" spans="1:65" s="2" customFormat="1" ht="6.95" customHeight="1">
      <c r="A116" s="31"/>
      <c r="B116" s="32"/>
      <c r="C116" s="31"/>
      <c r="D116" s="31"/>
      <c r="E116" s="31"/>
      <c r="F116" s="31"/>
      <c r="G116" s="31"/>
      <c r="H116" s="31"/>
      <c r="I116" s="31"/>
      <c r="J116" s="31"/>
      <c r="K116" s="31"/>
      <c r="L116" s="44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</row>
    <row r="117" spans="1:65" s="2" customFormat="1" ht="15.2" customHeight="1">
      <c r="A117" s="31"/>
      <c r="B117" s="32"/>
      <c r="C117" s="26" t="s">
        <v>23</v>
      </c>
      <c r="D117" s="31"/>
      <c r="E117" s="31"/>
      <c r="F117" s="24" t="str">
        <f>E15</f>
        <v xml:space="preserve"> </v>
      </c>
      <c r="G117" s="31"/>
      <c r="H117" s="31"/>
      <c r="I117" s="26" t="s">
        <v>29</v>
      </c>
      <c r="J117" s="29" t="str">
        <f>E21</f>
        <v xml:space="preserve"> </v>
      </c>
      <c r="K117" s="31"/>
      <c r="L117" s="44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</row>
    <row r="118" spans="1:65" s="2" customFormat="1" ht="15.2" customHeight="1">
      <c r="A118" s="31"/>
      <c r="B118" s="32"/>
      <c r="C118" s="26" t="s">
        <v>27</v>
      </c>
      <c r="D118" s="31"/>
      <c r="E118" s="31"/>
      <c r="F118" s="24" t="str">
        <f>IF(E18="","",E18)</f>
        <v>Vyplň údaj</v>
      </c>
      <c r="G118" s="31"/>
      <c r="H118" s="31"/>
      <c r="I118" s="26" t="s">
        <v>31</v>
      </c>
      <c r="J118" s="29" t="str">
        <f>E24</f>
        <v xml:space="preserve"> </v>
      </c>
      <c r="K118" s="31"/>
      <c r="L118" s="44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</row>
    <row r="119" spans="1:65" s="2" customFormat="1" ht="10.35" customHeight="1">
      <c r="A119" s="31"/>
      <c r="B119" s="32"/>
      <c r="C119" s="31"/>
      <c r="D119" s="31"/>
      <c r="E119" s="31"/>
      <c r="F119" s="31"/>
      <c r="G119" s="31"/>
      <c r="H119" s="31"/>
      <c r="I119" s="31"/>
      <c r="J119" s="31"/>
      <c r="K119" s="31"/>
      <c r="L119" s="44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</row>
    <row r="120" spans="1:65" s="11" customFormat="1" ht="29.25" customHeight="1">
      <c r="A120" s="125"/>
      <c r="B120" s="126"/>
      <c r="C120" s="127" t="s">
        <v>102</v>
      </c>
      <c r="D120" s="128" t="s">
        <v>58</v>
      </c>
      <c r="E120" s="128" t="s">
        <v>54</v>
      </c>
      <c r="F120" s="128" t="s">
        <v>55</v>
      </c>
      <c r="G120" s="128" t="s">
        <v>103</v>
      </c>
      <c r="H120" s="128" t="s">
        <v>104</v>
      </c>
      <c r="I120" s="128" t="s">
        <v>105</v>
      </c>
      <c r="J120" s="129" t="s">
        <v>92</v>
      </c>
      <c r="K120" s="130" t="s">
        <v>106</v>
      </c>
      <c r="L120" s="131"/>
      <c r="M120" s="64" t="s">
        <v>1</v>
      </c>
      <c r="N120" s="65" t="s">
        <v>37</v>
      </c>
      <c r="O120" s="65" t="s">
        <v>107</v>
      </c>
      <c r="P120" s="65" t="s">
        <v>108</v>
      </c>
      <c r="Q120" s="65" t="s">
        <v>109</v>
      </c>
      <c r="R120" s="65" t="s">
        <v>110</v>
      </c>
      <c r="S120" s="65" t="s">
        <v>111</v>
      </c>
      <c r="T120" s="66" t="s">
        <v>112</v>
      </c>
      <c r="U120" s="125"/>
      <c r="V120" s="125"/>
      <c r="W120" s="125"/>
      <c r="X120" s="125"/>
      <c r="Y120" s="125"/>
      <c r="Z120" s="125"/>
      <c r="AA120" s="125"/>
      <c r="AB120" s="125"/>
      <c r="AC120" s="125"/>
      <c r="AD120" s="125"/>
      <c r="AE120" s="125"/>
    </row>
    <row r="121" spans="1:65" s="2" customFormat="1" ht="22.9" customHeight="1">
      <c r="A121" s="31"/>
      <c r="B121" s="32"/>
      <c r="C121" s="71" t="s">
        <v>93</v>
      </c>
      <c r="D121" s="31"/>
      <c r="E121" s="31"/>
      <c r="F121" s="31"/>
      <c r="G121" s="31"/>
      <c r="H121" s="31"/>
      <c r="I121" s="31"/>
      <c r="J121" s="132">
        <f>BK121</f>
        <v>0</v>
      </c>
      <c r="K121" s="31"/>
      <c r="L121" s="32"/>
      <c r="M121" s="67"/>
      <c r="N121" s="58"/>
      <c r="O121" s="68"/>
      <c r="P121" s="133">
        <f>P122</f>
        <v>0</v>
      </c>
      <c r="Q121" s="68"/>
      <c r="R121" s="133">
        <f>R122</f>
        <v>92.237464799999998</v>
      </c>
      <c r="S121" s="68"/>
      <c r="T121" s="134">
        <f>T122</f>
        <v>70.37</v>
      </c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T121" s="16" t="s">
        <v>72</v>
      </c>
      <c r="AU121" s="16" t="s">
        <v>94</v>
      </c>
      <c r="BK121" s="135">
        <f>BK122</f>
        <v>0</v>
      </c>
    </row>
    <row r="122" spans="1:65" s="12" customFormat="1" ht="25.9" customHeight="1">
      <c r="B122" s="136"/>
      <c r="D122" s="137" t="s">
        <v>72</v>
      </c>
      <c r="E122" s="138" t="s">
        <v>113</v>
      </c>
      <c r="F122" s="138" t="s">
        <v>114</v>
      </c>
      <c r="I122" s="139"/>
      <c r="J122" s="140">
        <f>BK122</f>
        <v>0</v>
      </c>
      <c r="L122" s="136"/>
      <c r="M122" s="141"/>
      <c r="N122" s="142"/>
      <c r="O122" s="142"/>
      <c r="P122" s="143">
        <f>P123+P130+P137+P163</f>
        <v>0</v>
      </c>
      <c r="Q122" s="142"/>
      <c r="R122" s="143">
        <f>R123+R130+R137+R163</f>
        <v>92.237464799999998</v>
      </c>
      <c r="S122" s="142"/>
      <c r="T122" s="144">
        <f>T123+T130+T137+T163</f>
        <v>70.37</v>
      </c>
      <c r="AR122" s="137" t="s">
        <v>80</v>
      </c>
      <c r="AT122" s="145" t="s">
        <v>72</v>
      </c>
      <c r="AU122" s="145" t="s">
        <v>73</v>
      </c>
      <c r="AY122" s="137" t="s">
        <v>115</v>
      </c>
      <c r="BK122" s="146">
        <f>BK123+BK130+BK137+BK163</f>
        <v>0</v>
      </c>
    </row>
    <row r="123" spans="1:65" s="12" customFormat="1" ht="22.9" customHeight="1">
      <c r="B123" s="136"/>
      <c r="D123" s="137" t="s">
        <v>72</v>
      </c>
      <c r="E123" s="147" t="s">
        <v>80</v>
      </c>
      <c r="F123" s="147" t="s">
        <v>116</v>
      </c>
      <c r="I123" s="139"/>
      <c r="J123" s="148">
        <f>BK123</f>
        <v>0</v>
      </c>
      <c r="L123" s="136"/>
      <c r="M123" s="141"/>
      <c r="N123" s="142"/>
      <c r="O123" s="142"/>
      <c r="P123" s="143">
        <f>SUM(P124:P129)</f>
        <v>0</v>
      </c>
      <c r="Q123" s="142"/>
      <c r="R123" s="143">
        <f>SUM(R124:R129)</f>
        <v>0</v>
      </c>
      <c r="S123" s="142"/>
      <c r="T123" s="144">
        <f>SUM(T124:T129)</f>
        <v>70.37</v>
      </c>
      <c r="AR123" s="137" t="s">
        <v>80</v>
      </c>
      <c r="AT123" s="145" t="s">
        <v>72</v>
      </c>
      <c r="AU123" s="145" t="s">
        <v>80</v>
      </c>
      <c r="AY123" s="137" t="s">
        <v>115</v>
      </c>
      <c r="BK123" s="146">
        <f>SUM(BK124:BK129)</f>
        <v>0</v>
      </c>
    </row>
    <row r="124" spans="1:65" s="2" customFormat="1" ht="24.2" customHeight="1">
      <c r="A124" s="31"/>
      <c r="B124" s="149"/>
      <c r="C124" s="150" t="s">
        <v>80</v>
      </c>
      <c r="D124" s="150" t="s">
        <v>117</v>
      </c>
      <c r="E124" s="151" t="s">
        <v>336</v>
      </c>
      <c r="F124" s="152" t="s">
        <v>337</v>
      </c>
      <c r="G124" s="153" t="s">
        <v>120</v>
      </c>
      <c r="H124" s="154">
        <v>324</v>
      </c>
      <c r="I124" s="155"/>
      <c r="J124" s="156">
        <f>ROUND(I124*H124,2)</f>
        <v>0</v>
      </c>
      <c r="K124" s="157"/>
      <c r="L124" s="32"/>
      <c r="M124" s="158" t="s">
        <v>1</v>
      </c>
      <c r="N124" s="159" t="s">
        <v>39</v>
      </c>
      <c r="O124" s="60"/>
      <c r="P124" s="160">
        <f>O124*H124</f>
        <v>0</v>
      </c>
      <c r="Q124" s="160">
        <v>0</v>
      </c>
      <c r="R124" s="160">
        <f>Q124*H124</f>
        <v>0</v>
      </c>
      <c r="S124" s="160">
        <v>0.125</v>
      </c>
      <c r="T124" s="161">
        <f>S124*H124</f>
        <v>40.5</v>
      </c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R124" s="162" t="s">
        <v>121</v>
      </c>
      <c r="AT124" s="162" t="s">
        <v>117</v>
      </c>
      <c r="AU124" s="162" t="s">
        <v>122</v>
      </c>
      <c r="AY124" s="16" t="s">
        <v>115</v>
      </c>
      <c r="BE124" s="163">
        <f>IF(N124="základná",J124,0)</f>
        <v>0</v>
      </c>
      <c r="BF124" s="163">
        <f>IF(N124="znížená",J124,0)</f>
        <v>0</v>
      </c>
      <c r="BG124" s="163">
        <f>IF(N124="zákl. prenesená",J124,0)</f>
        <v>0</v>
      </c>
      <c r="BH124" s="163">
        <f>IF(N124="zníž. prenesená",J124,0)</f>
        <v>0</v>
      </c>
      <c r="BI124" s="163">
        <f>IF(N124="nulová",J124,0)</f>
        <v>0</v>
      </c>
      <c r="BJ124" s="16" t="s">
        <v>122</v>
      </c>
      <c r="BK124" s="163">
        <f>ROUND(I124*H124,2)</f>
        <v>0</v>
      </c>
      <c r="BL124" s="16" t="s">
        <v>121</v>
      </c>
      <c r="BM124" s="162" t="s">
        <v>338</v>
      </c>
    </row>
    <row r="125" spans="1:65" s="13" customFormat="1">
      <c r="B125" s="164"/>
      <c r="D125" s="165" t="s">
        <v>124</v>
      </c>
      <c r="E125" s="166" t="s">
        <v>1</v>
      </c>
      <c r="F125" s="167" t="s">
        <v>339</v>
      </c>
      <c r="H125" s="168">
        <v>324</v>
      </c>
      <c r="I125" s="169"/>
      <c r="L125" s="164"/>
      <c r="M125" s="170"/>
      <c r="N125" s="171"/>
      <c r="O125" s="171"/>
      <c r="P125" s="171"/>
      <c r="Q125" s="171"/>
      <c r="R125" s="171"/>
      <c r="S125" s="171"/>
      <c r="T125" s="172"/>
      <c r="AT125" s="166" t="s">
        <v>124</v>
      </c>
      <c r="AU125" s="166" t="s">
        <v>122</v>
      </c>
      <c r="AV125" s="13" t="s">
        <v>122</v>
      </c>
      <c r="AW125" s="13" t="s">
        <v>30</v>
      </c>
      <c r="AX125" s="13" t="s">
        <v>80</v>
      </c>
      <c r="AY125" s="166" t="s">
        <v>115</v>
      </c>
    </row>
    <row r="126" spans="1:65" s="2" customFormat="1" ht="55.5" customHeight="1">
      <c r="A126" s="31"/>
      <c r="B126" s="149"/>
      <c r="C126" s="150" t="s">
        <v>122</v>
      </c>
      <c r="D126" s="150" t="s">
        <v>117</v>
      </c>
      <c r="E126" s="151" t="s">
        <v>128</v>
      </c>
      <c r="F126" s="152" t="s">
        <v>340</v>
      </c>
      <c r="G126" s="153" t="s">
        <v>130</v>
      </c>
      <c r="H126" s="154">
        <v>206</v>
      </c>
      <c r="I126" s="155"/>
      <c r="J126" s="156">
        <f>ROUND(I126*H126,2)</f>
        <v>0</v>
      </c>
      <c r="K126" s="157"/>
      <c r="L126" s="32"/>
      <c r="M126" s="158" t="s">
        <v>1</v>
      </c>
      <c r="N126" s="159" t="s">
        <v>39</v>
      </c>
      <c r="O126" s="60"/>
      <c r="P126" s="160">
        <f>O126*H126</f>
        <v>0</v>
      </c>
      <c r="Q126" s="160">
        <v>0</v>
      </c>
      <c r="R126" s="160">
        <f>Q126*H126</f>
        <v>0</v>
      </c>
      <c r="S126" s="160">
        <v>0.14499999999999999</v>
      </c>
      <c r="T126" s="161">
        <f>S126*H126</f>
        <v>29.869999999999997</v>
      </c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R126" s="162" t="s">
        <v>121</v>
      </c>
      <c r="AT126" s="162" t="s">
        <v>117</v>
      </c>
      <c r="AU126" s="162" t="s">
        <v>122</v>
      </c>
      <c r="AY126" s="16" t="s">
        <v>115</v>
      </c>
      <c r="BE126" s="163">
        <f>IF(N126="základná",J126,0)</f>
        <v>0</v>
      </c>
      <c r="BF126" s="163">
        <f>IF(N126="znížená",J126,0)</f>
        <v>0</v>
      </c>
      <c r="BG126" s="163">
        <f>IF(N126="zákl. prenesená",J126,0)</f>
        <v>0</v>
      </c>
      <c r="BH126" s="163">
        <f>IF(N126="zníž. prenesená",J126,0)</f>
        <v>0</v>
      </c>
      <c r="BI126" s="163">
        <f>IF(N126="nulová",J126,0)</f>
        <v>0</v>
      </c>
      <c r="BJ126" s="16" t="s">
        <v>122</v>
      </c>
      <c r="BK126" s="163">
        <f>ROUND(I126*H126,2)</f>
        <v>0</v>
      </c>
      <c r="BL126" s="16" t="s">
        <v>121</v>
      </c>
      <c r="BM126" s="162" t="s">
        <v>341</v>
      </c>
    </row>
    <row r="127" spans="1:65" s="13" customFormat="1">
      <c r="B127" s="164"/>
      <c r="D127" s="165" t="s">
        <v>124</v>
      </c>
      <c r="E127" s="166" t="s">
        <v>1</v>
      </c>
      <c r="F127" s="167" t="s">
        <v>342</v>
      </c>
      <c r="H127" s="168">
        <v>133</v>
      </c>
      <c r="I127" s="169"/>
      <c r="L127" s="164"/>
      <c r="M127" s="170"/>
      <c r="N127" s="171"/>
      <c r="O127" s="171"/>
      <c r="P127" s="171"/>
      <c r="Q127" s="171"/>
      <c r="R127" s="171"/>
      <c r="S127" s="171"/>
      <c r="T127" s="172"/>
      <c r="AT127" s="166" t="s">
        <v>124</v>
      </c>
      <c r="AU127" s="166" t="s">
        <v>122</v>
      </c>
      <c r="AV127" s="13" t="s">
        <v>122</v>
      </c>
      <c r="AW127" s="13" t="s">
        <v>30</v>
      </c>
      <c r="AX127" s="13" t="s">
        <v>73</v>
      </c>
      <c r="AY127" s="166" t="s">
        <v>115</v>
      </c>
    </row>
    <row r="128" spans="1:65" s="13" customFormat="1">
      <c r="B128" s="164"/>
      <c r="D128" s="165" t="s">
        <v>124</v>
      </c>
      <c r="E128" s="166" t="s">
        <v>1</v>
      </c>
      <c r="F128" s="167" t="s">
        <v>343</v>
      </c>
      <c r="H128" s="168">
        <v>73</v>
      </c>
      <c r="I128" s="169"/>
      <c r="L128" s="164"/>
      <c r="M128" s="170"/>
      <c r="N128" s="171"/>
      <c r="O128" s="171"/>
      <c r="P128" s="171"/>
      <c r="Q128" s="171"/>
      <c r="R128" s="171"/>
      <c r="S128" s="171"/>
      <c r="T128" s="172"/>
      <c r="AT128" s="166" t="s">
        <v>124</v>
      </c>
      <c r="AU128" s="166" t="s">
        <v>122</v>
      </c>
      <c r="AV128" s="13" t="s">
        <v>122</v>
      </c>
      <c r="AW128" s="13" t="s">
        <v>30</v>
      </c>
      <c r="AX128" s="13" t="s">
        <v>73</v>
      </c>
      <c r="AY128" s="166" t="s">
        <v>115</v>
      </c>
    </row>
    <row r="129" spans="1:65" s="14" customFormat="1">
      <c r="B129" s="173"/>
      <c r="D129" s="165" t="s">
        <v>124</v>
      </c>
      <c r="E129" s="174" t="s">
        <v>1</v>
      </c>
      <c r="F129" s="175" t="s">
        <v>127</v>
      </c>
      <c r="H129" s="176">
        <v>206</v>
      </c>
      <c r="I129" s="177"/>
      <c r="L129" s="173"/>
      <c r="M129" s="178"/>
      <c r="N129" s="179"/>
      <c r="O129" s="179"/>
      <c r="P129" s="179"/>
      <c r="Q129" s="179"/>
      <c r="R129" s="179"/>
      <c r="S129" s="179"/>
      <c r="T129" s="180"/>
      <c r="AT129" s="174" t="s">
        <v>124</v>
      </c>
      <c r="AU129" s="174" t="s">
        <v>122</v>
      </c>
      <c r="AV129" s="14" t="s">
        <v>121</v>
      </c>
      <c r="AW129" s="14" t="s">
        <v>30</v>
      </c>
      <c r="AX129" s="14" t="s">
        <v>80</v>
      </c>
      <c r="AY129" s="174" t="s">
        <v>115</v>
      </c>
    </row>
    <row r="130" spans="1:65" s="12" customFormat="1" ht="22.9" customHeight="1">
      <c r="B130" s="136"/>
      <c r="D130" s="137" t="s">
        <v>72</v>
      </c>
      <c r="E130" s="147" t="s">
        <v>143</v>
      </c>
      <c r="F130" s="147" t="s">
        <v>160</v>
      </c>
      <c r="I130" s="139"/>
      <c r="J130" s="148">
        <f>BK130</f>
        <v>0</v>
      </c>
      <c r="L130" s="136"/>
      <c r="M130" s="141"/>
      <c r="N130" s="142"/>
      <c r="O130" s="142"/>
      <c r="P130" s="143">
        <f>SUM(P131:P136)</f>
        <v>0</v>
      </c>
      <c r="Q130" s="142"/>
      <c r="R130" s="143">
        <f>SUM(R131:R136)</f>
        <v>55.394777999999995</v>
      </c>
      <c r="S130" s="142"/>
      <c r="T130" s="144">
        <f>SUM(T131:T136)</f>
        <v>0</v>
      </c>
      <c r="AR130" s="137" t="s">
        <v>80</v>
      </c>
      <c r="AT130" s="145" t="s">
        <v>72</v>
      </c>
      <c r="AU130" s="145" t="s">
        <v>80</v>
      </c>
      <c r="AY130" s="137" t="s">
        <v>115</v>
      </c>
      <c r="BK130" s="146">
        <f>SUM(BK131:BK136)</f>
        <v>0</v>
      </c>
    </row>
    <row r="131" spans="1:65" s="2" customFormat="1" ht="37.9" customHeight="1">
      <c r="A131" s="31"/>
      <c r="B131" s="149"/>
      <c r="C131" s="150" t="s">
        <v>132</v>
      </c>
      <c r="D131" s="150" t="s">
        <v>117</v>
      </c>
      <c r="E131" s="151" t="s">
        <v>344</v>
      </c>
      <c r="F131" s="152" t="s">
        <v>345</v>
      </c>
      <c r="G131" s="153" t="s">
        <v>120</v>
      </c>
      <c r="H131" s="154">
        <v>48.6</v>
      </c>
      <c r="I131" s="155"/>
      <c r="J131" s="156">
        <f>ROUND(I131*H131,2)</f>
        <v>0</v>
      </c>
      <c r="K131" s="157"/>
      <c r="L131" s="32"/>
      <c r="M131" s="158" t="s">
        <v>1</v>
      </c>
      <c r="N131" s="159" t="s">
        <v>39</v>
      </c>
      <c r="O131" s="60"/>
      <c r="P131" s="160">
        <f>O131*H131</f>
        <v>0</v>
      </c>
      <c r="Q131" s="160">
        <v>0.22763</v>
      </c>
      <c r="R131" s="160">
        <f>Q131*H131</f>
        <v>11.062818</v>
      </c>
      <c r="S131" s="160">
        <v>0</v>
      </c>
      <c r="T131" s="161">
        <f>S131*H131</f>
        <v>0</v>
      </c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R131" s="162" t="s">
        <v>121</v>
      </c>
      <c r="AT131" s="162" t="s">
        <v>117</v>
      </c>
      <c r="AU131" s="162" t="s">
        <v>122</v>
      </c>
      <c r="AY131" s="16" t="s">
        <v>115</v>
      </c>
      <c r="BE131" s="163">
        <f>IF(N131="základná",J131,0)</f>
        <v>0</v>
      </c>
      <c r="BF131" s="163">
        <f>IF(N131="znížená",J131,0)</f>
        <v>0</v>
      </c>
      <c r="BG131" s="163">
        <f>IF(N131="zákl. prenesená",J131,0)</f>
        <v>0</v>
      </c>
      <c r="BH131" s="163">
        <f>IF(N131="zníž. prenesená",J131,0)</f>
        <v>0</v>
      </c>
      <c r="BI131" s="163">
        <f>IF(N131="nulová",J131,0)</f>
        <v>0</v>
      </c>
      <c r="BJ131" s="16" t="s">
        <v>122</v>
      </c>
      <c r="BK131" s="163">
        <f>ROUND(I131*H131,2)</f>
        <v>0</v>
      </c>
      <c r="BL131" s="16" t="s">
        <v>121</v>
      </c>
      <c r="BM131" s="162" t="s">
        <v>346</v>
      </c>
    </row>
    <row r="132" spans="1:65" s="13" customFormat="1">
      <c r="B132" s="164"/>
      <c r="D132" s="165" t="s">
        <v>124</v>
      </c>
      <c r="E132" s="166" t="s">
        <v>1</v>
      </c>
      <c r="F132" s="167" t="s">
        <v>347</v>
      </c>
      <c r="H132" s="168">
        <v>48.6</v>
      </c>
      <c r="I132" s="169"/>
      <c r="L132" s="164"/>
      <c r="M132" s="170"/>
      <c r="N132" s="171"/>
      <c r="O132" s="171"/>
      <c r="P132" s="171"/>
      <c r="Q132" s="171"/>
      <c r="R132" s="171"/>
      <c r="S132" s="171"/>
      <c r="T132" s="172"/>
      <c r="AT132" s="166" t="s">
        <v>124</v>
      </c>
      <c r="AU132" s="166" t="s">
        <v>122</v>
      </c>
      <c r="AV132" s="13" t="s">
        <v>122</v>
      </c>
      <c r="AW132" s="13" t="s">
        <v>30</v>
      </c>
      <c r="AX132" s="13" t="s">
        <v>80</v>
      </c>
      <c r="AY132" s="166" t="s">
        <v>115</v>
      </c>
    </row>
    <row r="133" spans="1:65" s="2" customFormat="1" ht="24.2" customHeight="1">
      <c r="A133" s="31"/>
      <c r="B133" s="149"/>
      <c r="C133" s="150" t="s">
        <v>121</v>
      </c>
      <c r="D133" s="150" t="s">
        <v>117</v>
      </c>
      <c r="E133" s="151" t="s">
        <v>348</v>
      </c>
      <c r="F133" s="152" t="s">
        <v>349</v>
      </c>
      <c r="G133" s="153" t="s">
        <v>120</v>
      </c>
      <c r="H133" s="154">
        <v>2.4</v>
      </c>
      <c r="I133" s="155"/>
      <c r="J133" s="156">
        <f>ROUND(I133*H133,2)</f>
        <v>0</v>
      </c>
      <c r="K133" s="157"/>
      <c r="L133" s="32"/>
      <c r="M133" s="158" t="s">
        <v>1</v>
      </c>
      <c r="N133" s="159" t="s">
        <v>39</v>
      </c>
      <c r="O133" s="60"/>
      <c r="P133" s="160">
        <f>O133*H133</f>
        <v>0</v>
      </c>
      <c r="Q133" s="160">
        <v>0.15620000000000001</v>
      </c>
      <c r="R133" s="160">
        <f>Q133*H133</f>
        <v>0.37487999999999999</v>
      </c>
      <c r="S133" s="160">
        <v>0</v>
      </c>
      <c r="T133" s="161">
        <f>S133*H133</f>
        <v>0</v>
      </c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R133" s="162" t="s">
        <v>121</v>
      </c>
      <c r="AT133" s="162" t="s">
        <v>117</v>
      </c>
      <c r="AU133" s="162" t="s">
        <v>122</v>
      </c>
      <c r="AY133" s="16" t="s">
        <v>115</v>
      </c>
      <c r="BE133" s="163">
        <f>IF(N133="základná",J133,0)</f>
        <v>0</v>
      </c>
      <c r="BF133" s="163">
        <f>IF(N133="znížená",J133,0)</f>
        <v>0</v>
      </c>
      <c r="BG133" s="163">
        <f>IF(N133="zákl. prenesená",J133,0)</f>
        <v>0</v>
      </c>
      <c r="BH133" s="163">
        <f>IF(N133="zníž. prenesená",J133,0)</f>
        <v>0</v>
      </c>
      <c r="BI133" s="163">
        <f>IF(N133="nulová",J133,0)</f>
        <v>0</v>
      </c>
      <c r="BJ133" s="16" t="s">
        <v>122</v>
      </c>
      <c r="BK133" s="163">
        <f>ROUND(I133*H133,2)</f>
        <v>0</v>
      </c>
      <c r="BL133" s="16" t="s">
        <v>121</v>
      </c>
      <c r="BM133" s="162" t="s">
        <v>350</v>
      </c>
    </row>
    <row r="134" spans="1:65" s="13" customFormat="1">
      <c r="B134" s="164"/>
      <c r="D134" s="165" t="s">
        <v>124</v>
      </c>
      <c r="E134" s="166" t="s">
        <v>1</v>
      </c>
      <c r="F134" s="167" t="s">
        <v>351</v>
      </c>
      <c r="H134" s="168">
        <v>2.4</v>
      </c>
      <c r="I134" s="169"/>
      <c r="L134" s="164"/>
      <c r="M134" s="170"/>
      <c r="N134" s="171"/>
      <c r="O134" s="171"/>
      <c r="P134" s="171"/>
      <c r="Q134" s="171"/>
      <c r="R134" s="171"/>
      <c r="S134" s="171"/>
      <c r="T134" s="172"/>
      <c r="AT134" s="166" t="s">
        <v>124</v>
      </c>
      <c r="AU134" s="166" t="s">
        <v>122</v>
      </c>
      <c r="AV134" s="13" t="s">
        <v>122</v>
      </c>
      <c r="AW134" s="13" t="s">
        <v>30</v>
      </c>
      <c r="AX134" s="13" t="s">
        <v>80</v>
      </c>
      <c r="AY134" s="166" t="s">
        <v>115</v>
      </c>
    </row>
    <row r="135" spans="1:65" s="2" customFormat="1" ht="33" customHeight="1">
      <c r="A135" s="31"/>
      <c r="B135" s="149"/>
      <c r="C135" s="150" t="s">
        <v>143</v>
      </c>
      <c r="D135" s="150" t="s">
        <v>117</v>
      </c>
      <c r="E135" s="151" t="s">
        <v>162</v>
      </c>
      <c r="F135" s="152" t="s">
        <v>163</v>
      </c>
      <c r="G135" s="153" t="s">
        <v>120</v>
      </c>
      <c r="H135" s="154">
        <v>324</v>
      </c>
      <c r="I135" s="155"/>
      <c r="J135" s="156">
        <f>ROUND(I135*H135,2)</f>
        <v>0</v>
      </c>
      <c r="K135" s="157"/>
      <c r="L135" s="32"/>
      <c r="M135" s="158" t="s">
        <v>1</v>
      </c>
      <c r="N135" s="159" t="s">
        <v>39</v>
      </c>
      <c r="O135" s="60"/>
      <c r="P135" s="160">
        <f>O135*H135</f>
        <v>0</v>
      </c>
      <c r="Q135" s="160">
        <v>6.0099999999999997E-3</v>
      </c>
      <c r="R135" s="160">
        <f>Q135*H135</f>
        <v>1.9472399999999999</v>
      </c>
      <c r="S135" s="160">
        <v>0</v>
      </c>
      <c r="T135" s="161">
        <f>S135*H135</f>
        <v>0</v>
      </c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R135" s="162" t="s">
        <v>121</v>
      </c>
      <c r="AT135" s="162" t="s">
        <v>117</v>
      </c>
      <c r="AU135" s="162" t="s">
        <v>122</v>
      </c>
      <c r="AY135" s="16" t="s">
        <v>115</v>
      </c>
      <c r="BE135" s="163">
        <f>IF(N135="základná",J135,0)</f>
        <v>0</v>
      </c>
      <c r="BF135" s="163">
        <f>IF(N135="znížená",J135,0)</f>
        <v>0</v>
      </c>
      <c r="BG135" s="163">
        <f>IF(N135="zákl. prenesená",J135,0)</f>
        <v>0</v>
      </c>
      <c r="BH135" s="163">
        <f>IF(N135="zníž. prenesená",J135,0)</f>
        <v>0</v>
      </c>
      <c r="BI135" s="163">
        <f>IF(N135="nulová",J135,0)</f>
        <v>0</v>
      </c>
      <c r="BJ135" s="16" t="s">
        <v>122</v>
      </c>
      <c r="BK135" s="163">
        <f>ROUND(I135*H135,2)</f>
        <v>0</v>
      </c>
      <c r="BL135" s="16" t="s">
        <v>121</v>
      </c>
      <c r="BM135" s="162" t="s">
        <v>352</v>
      </c>
    </row>
    <row r="136" spans="1:65" s="2" customFormat="1" ht="33" customHeight="1">
      <c r="A136" s="31"/>
      <c r="B136" s="149"/>
      <c r="C136" s="150" t="s">
        <v>147</v>
      </c>
      <c r="D136" s="150" t="s">
        <v>117</v>
      </c>
      <c r="E136" s="151" t="s">
        <v>180</v>
      </c>
      <c r="F136" s="152" t="s">
        <v>181</v>
      </c>
      <c r="G136" s="153" t="s">
        <v>120</v>
      </c>
      <c r="H136" s="154">
        <v>324</v>
      </c>
      <c r="I136" s="155"/>
      <c r="J136" s="156">
        <f>ROUND(I136*H136,2)</f>
        <v>0</v>
      </c>
      <c r="K136" s="157"/>
      <c r="L136" s="32"/>
      <c r="M136" s="158" t="s">
        <v>1</v>
      </c>
      <c r="N136" s="159" t="s">
        <v>39</v>
      </c>
      <c r="O136" s="60"/>
      <c r="P136" s="160">
        <f>O136*H136</f>
        <v>0</v>
      </c>
      <c r="Q136" s="160">
        <v>0.12966</v>
      </c>
      <c r="R136" s="160">
        <f>Q136*H136</f>
        <v>42.009839999999997</v>
      </c>
      <c r="S136" s="160">
        <v>0</v>
      </c>
      <c r="T136" s="161">
        <f>S136*H136</f>
        <v>0</v>
      </c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R136" s="162" t="s">
        <v>121</v>
      </c>
      <c r="AT136" s="162" t="s">
        <v>117</v>
      </c>
      <c r="AU136" s="162" t="s">
        <v>122</v>
      </c>
      <c r="AY136" s="16" t="s">
        <v>115</v>
      </c>
      <c r="BE136" s="163">
        <f>IF(N136="základná",J136,0)</f>
        <v>0</v>
      </c>
      <c r="BF136" s="163">
        <f>IF(N136="znížená",J136,0)</f>
        <v>0</v>
      </c>
      <c r="BG136" s="163">
        <f>IF(N136="zákl. prenesená",J136,0)</f>
        <v>0</v>
      </c>
      <c r="BH136" s="163">
        <f>IF(N136="zníž. prenesená",J136,0)</f>
        <v>0</v>
      </c>
      <c r="BI136" s="163">
        <f>IF(N136="nulová",J136,0)</f>
        <v>0</v>
      </c>
      <c r="BJ136" s="16" t="s">
        <v>122</v>
      </c>
      <c r="BK136" s="163">
        <f>ROUND(I136*H136,2)</f>
        <v>0</v>
      </c>
      <c r="BL136" s="16" t="s">
        <v>121</v>
      </c>
      <c r="BM136" s="162" t="s">
        <v>353</v>
      </c>
    </row>
    <row r="137" spans="1:65" s="12" customFormat="1" ht="22.9" customHeight="1">
      <c r="B137" s="136"/>
      <c r="D137" s="137" t="s">
        <v>72</v>
      </c>
      <c r="E137" s="147" t="s">
        <v>161</v>
      </c>
      <c r="F137" s="147" t="s">
        <v>189</v>
      </c>
      <c r="I137" s="139"/>
      <c r="J137" s="148">
        <f>BK137</f>
        <v>0</v>
      </c>
      <c r="L137" s="136"/>
      <c r="M137" s="141"/>
      <c r="N137" s="142"/>
      <c r="O137" s="142"/>
      <c r="P137" s="143">
        <f>SUM(P138:P162)</f>
        <v>0</v>
      </c>
      <c r="Q137" s="142"/>
      <c r="R137" s="143">
        <f>SUM(R138:R162)</f>
        <v>36.842686800000003</v>
      </c>
      <c r="S137" s="142"/>
      <c r="T137" s="144">
        <f>SUM(T138:T162)</f>
        <v>0</v>
      </c>
      <c r="AR137" s="137" t="s">
        <v>80</v>
      </c>
      <c r="AT137" s="145" t="s">
        <v>72</v>
      </c>
      <c r="AU137" s="145" t="s">
        <v>80</v>
      </c>
      <c r="AY137" s="137" t="s">
        <v>115</v>
      </c>
      <c r="BK137" s="146">
        <f>SUM(BK138:BK162)</f>
        <v>0</v>
      </c>
    </row>
    <row r="138" spans="1:65" s="2" customFormat="1" ht="24.2" customHeight="1">
      <c r="A138" s="31"/>
      <c r="B138" s="149"/>
      <c r="C138" s="150" t="s">
        <v>151</v>
      </c>
      <c r="D138" s="150" t="s">
        <v>117</v>
      </c>
      <c r="E138" s="151" t="s">
        <v>354</v>
      </c>
      <c r="F138" s="152" t="s">
        <v>355</v>
      </c>
      <c r="G138" s="153" t="s">
        <v>130</v>
      </c>
      <c r="H138" s="154">
        <v>12</v>
      </c>
      <c r="I138" s="155"/>
      <c r="J138" s="156">
        <f>ROUND(I138*H138,2)</f>
        <v>0</v>
      </c>
      <c r="K138" s="157"/>
      <c r="L138" s="32"/>
      <c r="M138" s="158" t="s">
        <v>1</v>
      </c>
      <c r="N138" s="159" t="s">
        <v>39</v>
      </c>
      <c r="O138" s="60"/>
      <c r="P138" s="160">
        <f>O138*H138</f>
        <v>0</v>
      </c>
      <c r="Q138" s="160">
        <v>3.0200000000000001E-3</v>
      </c>
      <c r="R138" s="160">
        <f>Q138*H138</f>
        <v>3.6240000000000001E-2</v>
      </c>
      <c r="S138" s="160">
        <v>0</v>
      </c>
      <c r="T138" s="161">
        <f>S138*H138</f>
        <v>0</v>
      </c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R138" s="162" t="s">
        <v>121</v>
      </c>
      <c r="AT138" s="162" t="s">
        <v>117</v>
      </c>
      <c r="AU138" s="162" t="s">
        <v>122</v>
      </c>
      <c r="AY138" s="16" t="s">
        <v>115</v>
      </c>
      <c r="BE138" s="163">
        <f>IF(N138="základná",J138,0)</f>
        <v>0</v>
      </c>
      <c r="BF138" s="163">
        <f>IF(N138="znížená",J138,0)</f>
        <v>0</v>
      </c>
      <c r="BG138" s="163">
        <f>IF(N138="zákl. prenesená",J138,0)</f>
        <v>0</v>
      </c>
      <c r="BH138" s="163">
        <f>IF(N138="zníž. prenesená",J138,0)</f>
        <v>0</v>
      </c>
      <c r="BI138" s="163">
        <f>IF(N138="nulová",J138,0)</f>
        <v>0</v>
      </c>
      <c r="BJ138" s="16" t="s">
        <v>122</v>
      </c>
      <c r="BK138" s="163">
        <f>ROUND(I138*H138,2)</f>
        <v>0</v>
      </c>
      <c r="BL138" s="16" t="s">
        <v>121</v>
      </c>
      <c r="BM138" s="162" t="s">
        <v>356</v>
      </c>
    </row>
    <row r="139" spans="1:65" s="13" customFormat="1">
      <c r="B139" s="164"/>
      <c r="D139" s="165" t="s">
        <v>124</v>
      </c>
      <c r="E139" s="166" t="s">
        <v>1</v>
      </c>
      <c r="F139" s="167" t="s">
        <v>357</v>
      </c>
      <c r="H139" s="168">
        <v>12</v>
      </c>
      <c r="I139" s="169"/>
      <c r="L139" s="164"/>
      <c r="M139" s="170"/>
      <c r="N139" s="171"/>
      <c r="O139" s="171"/>
      <c r="P139" s="171"/>
      <c r="Q139" s="171"/>
      <c r="R139" s="171"/>
      <c r="S139" s="171"/>
      <c r="T139" s="172"/>
      <c r="AT139" s="166" t="s">
        <v>124</v>
      </c>
      <c r="AU139" s="166" t="s">
        <v>122</v>
      </c>
      <c r="AV139" s="13" t="s">
        <v>122</v>
      </c>
      <c r="AW139" s="13" t="s">
        <v>30</v>
      </c>
      <c r="AX139" s="13" t="s">
        <v>80</v>
      </c>
      <c r="AY139" s="166" t="s">
        <v>115</v>
      </c>
    </row>
    <row r="140" spans="1:65" s="2" customFormat="1" ht="24.2" customHeight="1">
      <c r="A140" s="31"/>
      <c r="B140" s="149"/>
      <c r="C140" s="150" t="s">
        <v>156</v>
      </c>
      <c r="D140" s="150" t="s">
        <v>117</v>
      </c>
      <c r="E140" s="151" t="s">
        <v>358</v>
      </c>
      <c r="F140" s="152" t="s">
        <v>359</v>
      </c>
      <c r="G140" s="153" t="s">
        <v>130</v>
      </c>
      <c r="H140" s="154">
        <v>8</v>
      </c>
      <c r="I140" s="155"/>
      <c r="J140" s="156">
        <f>ROUND(I140*H140,2)</f>
        <v>0</v>
      </c>
      <c r="K140" s="157"/>
      <c r="L140" s="32"/>
      <c r="M140" s="158" t="s">
        <v>1</v>
      </c>
      <c r="N140" s="159" t="s">
        <v>39</v>
      </c>
      <c r="O140" s="60"/>
      <c r="P140" s="160">
        <f>O140*H140</f>
        <v>0</v>
      </c>
      <c r="Q140" s="160">
        <v>5.6299999999999996E-3</v>
      </c>
      <c r="R140" s="160">
        <f>Q140*H140</f>
        <v>4.5039999999999997E-2</v>
      </c>
      <c r="S140" s="160">
        <v>0</v>
      </c>
      <c r="T140" s="161">
        <f>S140*H140</f>
        <v>0</v>
      </c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R140" s="162" t="s">
        <v>121</v>
      </c>
      <c r="AT140" s="162" t="s">
        <v>117</v>
      </c>
      <c r="AU140" s="162" t="s">
        <v>122</v>
      </c>
      <c r="AY140" s="16" t="s">
        <v>115</v>
      </c>
      <c r="BE140" s="163">
        <f>IF(N140="základná",J140,0)</f>
        <v>0</v>
      </c>
      <c r="BF140" s="163">
        <f>IF(N140="znížená",J140,0)</f>
        <v>0</v>
      </c>
      <c r="BG140" s="163">
        <f>IF(N140="zákl. prenesená",J140,0)</f>
        <v>0</v>
      </c>
      <c r="BH140" s="163">
        <f>IF(N140="zníž. prenesená",J140,0)</f>
        <v>0</v>
      </c>
      <c r="BI140" s="163">
        <f>IF(N140="nulová",J140,0)</f>
        <v>0</v>
      </c>
      <c r="BJ140" s="16" t="s">
        <v>122</v>
      </c>
      <c r="BK140" s="163">
        <f>ROUND(I140*H140,2)</f>
        <v>0</v>
      </c>
      <c r="BL140" s="16" t="s">
        <v>121</v>
      </c>
      <c r="BM140" s="162" t="s">
        <v>360</v>
      </c>
    </row>
    <row r="141" spans="1:65" s="13" customFormat="1">
      <c r="B141" s="164"/>
      <c r="D141" s="165" t="s">
        <v>124</v>
      </c>
      <c r="E141" s="166" t="s">
        <v>1</v>
      </c>
      <c r="F141" s="167" t="s">
        <v>361</v>
      </c>
      <c r="H141" s="168">
        <v>8</v>
      </c>
      <c r="I141" s="169"/>
      <c r="L141" s="164"/>
      <c r="M141" s="170"/>
      <c r="N141" s="171"/>
      <c r="O141" s="171"/>
      <c r="P141" s="171"/>
      <c r="Q141" s="171"/>
      <c r="R141" s="171"/>
      <c r="S141" s="171"/>
      <c r="T141" s="172"/>
      <c r="AT141" s="166" t="s">
        <v>124</v>
      </c>
      <c r="AU141" s="166" t="s">
        <v>122</v>
      </c>
      <c r="AV141" s="13" t="s">
        <v>122</v>
      </c>
      <c r="AW141" s="13" t="s">
        <v>30</v>
      </c>
      <c r="AX141" s="13" t="s">
        <v>80</v>
      </c>
      <c r="AY141" s="166" t="s">
        <v>115</v>
      </c>
    </row>
    <row r="142" spans="1:65" s="2" customFormat="1" ht="33" customHeight="1">
      <c r="A142" s="31"/>
      <c r="B142" s="149"/>
      <c r="C142" s="150" t="s">
        <v>161</v>
      </c>
      <c r="D142" s="150" t="s">
        <v>117</v>
      </c>
      <c r="E142" s="151" t="s">
        <v>212</v>
      </c>
      <c r="F142" s="152" t="s">
        <v>213</v>
      </c>
      <c r="G142" s="153" t="s">
        <v>130</v>
      </c>
      <c r="H142" s="154">
        <v>12</v>
      </c>
      <c r="I142" s="155"/>
      <c r="J142" s="156">
        <f>ROUND(I142*H142,2)</f>
        <v>0</v>
      </c>
      <c r="K142" s="157"/>
      <c r="L142" s="32"/>
      <c r="M142" s="158" t="s">
        <v>1</v>
      </c>
      <c r="N142" s="159" t="s">
        <v>39</v>
      </c>
      <c r="O142" s="60"/>
      <c r="P142" s="160">
        <f>O142*H142</f>
        <v>0</v>
      </c>
      <c r="Q142" s="160">
        <v>0.13938999999999999</v>
      </c>
      <c r="R142" s="160">
        <f>Q142*H142</f>
        <v>1.6726799999999997</v>
      </c>
      <c r="S142" s="160">
        <v>0</v>
      </c>
      <c r="T142" s="161">
        <f>S142*H142</f>
        <v>0</v>
      </c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R142" s="162" t="s">
        <v>121</v>
      </c>
      <c r="AT142" s="162" t="s">
        <v>117</v>
      </c>
      <c r="AU142" s="162" t="s">
        <v>122</v>
      </c>
      <c r="AY142" s="16" t="s">
        <v>115</v>
      </c>
      <c r="BE142" s="163">
        <f>IF(N142="základná",J142,0)</f>
        <v>0</v>
      </c>
      <c r="BF142" s="163">
        <f>IF(N142="znížená",J142,0)</f>
        <v>0</v>
      </c>
      <c r="BG142" s="163">
        <f>IF(N142="zákl. prenesená",J142,0)</f>
        <v>0</v>
      </c>
      <c r="BH142" s="163">
        <f>IF(N142="zníž. prenesená",J142,0)</f>
        <v>0</v>
      </c>
      <c r="BI142" s="163">
        <f>IF(N142="nulová",J142,0)</f>
        <v>0</v>
      </c>
      <c r="BJ142" s="16" t="s">
        <v>122</v>
      </c>
      <c r="BK142" s="163">
        <f>ROUND(I142*H142,2)</f>
        <v>0</v>
      </c>
      <c r="BL142" s="16" t="s">
        <v>121</v>
      </c>
      <c r="BM142" s="162" t="s">
        <v>362</v>
      </c>
    </row>
    <row r="143" spans="1:65" s="13" customFormat="1">
      <c r="B143" s="164"/>
      <c r="D143" s="165" t="s">
        <v>124</v>
      </c>
      <c r="E143" s="166" t="s">
        <v>1</v>
      </c>
      <c r="F143" s="167" t="s">
        <v>357</v>
      </c>
      <c r="H143" s="168">
        <v>12</v>
      </c>
      <c r="I143" s="169"/>
      <c r="L143" s="164"/>
      <c r="M143" s="170"/>
      <c r="N143" s="171"/>
      <c r="O143" s="171"/>
      <c r="P143" s="171"/>
      <c r="Q143" s="171"/>
      <c r="R143" s="171"/>
      <c r="S143" s="171"/>
      <c r="T143" s="172"/>
      <c r="AT143" s="166" t="s">
        <v>124</v>
      </c>
      <c r="AU143" s="166" t="s">
        <v>122</v>
      </c>
      <c r="AV143" s="13" t="s">
        <v>122</v>
      </c>
      <c r="AW143" s="13" t="s">
        <v>30</v>
      </c>
      <c r="AX143" s="13" t="s">
        <v>80</v>
      </c>
      <c r="AY143" s="166" t="s">
        <v>115</v>
      </c>
    </row>
    <row r="144" spans="1:65" s="2" customFormat="1" ht="24.2" customHeight="1">
      <c r="A144" s="31"/>
      <c r="B144" s="149"/>
      <c r="C144" s="181" t="s">
        <v>167</v>
      </c>
      <c r="D144" s="181" t="s">
        <v>196</v>
      </c>
      <c r="E144" s="182" t="s">
        <v>363</v>
      </c>
      <c r="F144" s="183" t="s">
        <v>364</v>
      </c>
      <c r="G144" s="184" t="s">
        <v>187</v>
      </c>
      <c r="H144" s="185">
        <v>12.12</v>
      </c>
      <c r="I144" s="186"/>
      <c r="J144" s="187">
        <f>ROUND(I144*H144,2)</f>
        <v>0</v>
      </c>
      <c r="K144" s="188"/>
      <c r="L144" s="189"/>
      <c r="M144" s="190" t="s">
        <v>1</v>
      </c>
      <c r="N144" s="191" t="s">
        <v>39</v>
      </c>
      <c r="O144" s="60"/>
      <c r="P144" s="160">
        <f>O144*H144</f>
        <v>0</v>
      </c>
      <c r="Q144" s="160">
        <v>6.5000000000000002E-2</v>
      </c>
      <c r="R144" s="160">
        <f>Q144*H144</f>
        <v>0.78779999999999994</v>
      </c>
      <c r="S144" s="160">
        <v>0</v>
      </c>
      <c r="T144" s="161">
        <f>S144*H144</f>
        <v>0</v>
      </c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R144" s="162" t="s">
        <v>156</v>
      </c>
      <c r="AT144" s="162" t="s">
        <v>196</v>
      </c>
      <c r="AU144" s="162" t="s">
        <v>122</v>
      </c>
      <c r="AY144" s="16" t="s">
        <v>115</v>
      </c>
      <c r="BE144" s="163">
        <f>IF(N144="základná",J144,0)</f>
        <v>0</v>
      </c>
      <c r="BF144" s="163">
        <f>IF(N144="znížená",J144,0)</f>
        <v>0</v>
      </c>
      <c r="BG144" s="163">
        <f>IF(N144="zákl. prenesená",J144,0)</f>
        <v>0</v>
      </c>
      <c r="BH144" s="163">
        <f>IF(N144="zníž. prenesená",J144,0)</f>
        <v>0</v>
      </c>
      <c r="BI144" s="163">
        <f>IF(N144="nulová",J144,0)</f>
        <v>0</v>
      </c>
      <c r="BJ144" s="16" t="s">
        <v>122</v>
      </c>
      <c r="BK144" s="163">
        <f>ROUND(I144*H144,2)</f>
        <v>0</v>
      </c>
      <c r="BL144" s="16" t="s">
        <v>121</v>
      </c>
      <c r="BM144" s="162" t="s">
        <v>365</v>
      </c>
    </row>
    <row r="145" spans="1:65" s="13" customFormat="1">
      <c r="B145" s="164"/>
      <c r="D145" s="165" t="s">
        <v>124</v>
      </c>
      <c r="F145" s="167" t="s">
        <v>218</v>
      </c>
      <c r="H145" s="168">
        <v>12.12</v>
      </c>
      <c r="I145" s="169"/>
      <c r="L145" s="164"/>
      <c r="M145" s="170"/>
      <c r="N145" s="171"/>
      <c r="O145" s="171"/>
      <c r="P145" s="171"/>
      <c r="Q145" s="171"/>
      <c r="R145" s="171"/>
      <c r="S145" s="171"/>
      <c r="T145" s="172"/>
      <c r="AT145" s="166" t="s">
        <v>124</v>
      </c>
      <c r="AU145" s="166" t="s">
        <v>122</v>
      </c>
      <c r="AV145" s="13" t="s">
        <v>122</v>
      </c>
      <c r="AW145" s="13" t="s">
        <v>3</v>
      </c>
      <c r="AX145" s="13" t="s">
        <v>80</v>
      </c>
      <c r="AY145" s="166" t="s">
        <v>115</v>
      </c>
    </row>
    <row r="146" spans="1:65" s="2" customFormat="1" ht="37.9" customHeight="1">
      <c r="A146" s="31"/>
      <c r="B146" s="149"/>
      <c r="C146" s="150" t="s">
        <v>171</v>
      </c>
      <c r="D146" s="150" t="s">
        <v>117</v>
      </c>
      <c r="E146" s="151" t="s">
        <v>236</v>
      </c>
      <c r="F146" s="152" t="s">
        <v>237</v>
      </c>
      <c r="G146" s="153" t="s">
        <v>130</v>
      </c>
      <c r="H146" s="154">
        <v>200</v>
      </c>
      <c r="I146" s="155"/>
      <c r="J146" s="156">
        <f>ROUND(I146*H146,2)</f>
        <v>0</v>
      </c>
      <c r="K146" s="157"/>
      <c r="L146" s="32"/>
      <c r="M146" s="158" t="s">
        <v>1</v>
      </c>
      <c r="N146" s="159" t="s">
        <v>39</v>
      </c>
      <c r="O146" s="60"/>
      <c r="P146" s="160">
        <f>O146*H146</f>
        <v>0</v>
      </c>
      <c r="Q146" s="160">
        <v>9.8530000000000006E-2</v>
      </c>
      <c r="R146" s="160">
        <f>Q146*H146</f>
        <v>19.706000000000003</v>
      </c>
      <c r="S146" s="160">
        <v>0</v>
      </c>
      <c r="T146" s="161">
        <f>S146*H146</f>
        <v>0</v>
      </c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R146" s="162" t="s">
        <v>121</v>
      </c>
      <c r="AT146" s="162" t="s">
        <v>117</v>
      </c>
      <c r="AU146" s="162" t="s">
        <v>122</v>
      </c>
      <c r="AY146" s="16" t="s">
        <v>115</v>
      </c>
      <c r="BE146" s="163">
        <f>IF(N146="základná",J146,0)</f>
        <v>0</v>
      </c>
      <c r="BF146" s="163">
        <f>IF(N146="znížená",J146,0)</f>
        <v>0</v>
      </c>
      <c r="BG146" s="163">
        <f>IF(N146="zákl. prenesená",J146,0)</f>
        <v>0</v>
      </c>
      <c r="BH146" s="163">
        <f>IF(N146="zníž. prenesená",J146,0)</f>
        <v>0</v>
      </c>
      <c r="BI146" s="163">
        <f>IF(N146="nulová",J146,0)</f>
        <v>0</v>
      </c>
      <c r="BJ146" s="16" t="s">
        <v>122</v>
      </c>
      <c r="BK146" s="163">
        <f>ROUND(I146*H146,2)</f>
        <v>0</v>
      </c>
      <c r="BL146" s="16" t="s">
        <v>121</v>
      </c>
      <c r="BM146" s="162" t="s">
        <v>366</v>
      </c>
    </row>
    <row r="147" spans="1:65" s="13" customFormat="1">
      <c r="B147" s="164"/>
      <c r="D147" s="165" t="s">
        <v>124</v>
      </c>
      <c r="E147" s="166" t="s">
        <v>1</v>
      </c>
      <c r="F147" s="167" t="s">
        <v>367</v>
      </c>
      <c r="H147" s="168">
        <v>200</v>
      </c>
      <c r="I147" s="169"/>
      <c r="L147" s="164"/>
      <c r="M147" s="170"/>
      <c r="N147" s="171"/>
      <c r="O147" s="171"/>
      <c r="P147" s="171"/>
      <c r="Q147" s="171"/>
      <c r="R147" s="171"/>
      <c r="S147" s="171"/>
      <c r="T147" s="172"/>
      <c r="AT147" s="166" t="s">
        <v>124</v>
      </c>
      <c r="AU147" s="166" t="s">
        <v>122</v>
      </c>
      <c r="AV147" s="13" t="s">
        <v>122</v>
      </c>
      <c r="AW147" s="13" t="s">
        <v>30</v>
      </c>
      <c r="AX147" s="13" t="s">
        <v>80</v>
      </c>
      <c r="AY147" s="166" t="s">
        <v>115</v>
      </c>
    </row>
    <row r="148" spans="1:65" s="2" customFormat="1" ht="21.75" customHeight="1">
      <c r="A148" s="31"/>
      <c r="B148" s="149"/>
      <c r="C148" s="181" t="s">
        <v>175</v>
      </c>
      <c r="D148" s="181" t="s">
        <v>196</v>
      </c>
      <c r="E148" s="182" t="s">
        <v>241</v>
      </c>
      <c r="F148" s="183" t="s">
        <v>242</v>
      </c>
      <c r="G148" s="184" t="s">
        <v>187</v>
      </c>
      <c r="H148" s="185">
        <v>202</v>
      </c>
      <c r="I148" s="186"/>
      <c r="J148" s="187">
        <f>ROUND(I148*H148,2)</f>
        <v>0</v>
      </c>
      <c r="K148" s="188"/>
      <c r="L148" s="189"/>
      <c r="M148" s="190" t="s">
        <v>1</v>
      </c>
      <c r="N148" s="191" t="s">
        <v>39</v>
      </c>
      <c r="O148" s="60"/>
      <c r="P148" s="160">
        <f>O148*H148</f>
        <v>0</v>
      </c>
      <c r="Q148" s="160">
        <v>2.3E-2</v>
      </c>
      <c r="R148" s="160">
        <f>Q148*H148</f>
        <v>4.6459999999999999</v>
      </c>
      <c r="S148" s="160">
        <v>0</v>
      </c>
      <c r="T148" s="161">
        <f>S148*H148</f>
        <v>0</v>
      </c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R148" s="162" t="s">
        <v>156</v>
      </c>
      <c r="AT148" s="162" t="s">
        <v>196</v>
      </c>
      <c r="AU148" s="162" t="s">
        <v>122</v>
      </c>
      <c r="AY148" s="16" t="s">
        <v>115</v>
      </c>
      <c r="BE148" s="163">
        <f>IF(N148="základná",J148,0)</f>
        <v>0</v>
      </c>
      <c r="BF148" s="163">
        <f>IF(N148="znížená",J148,0)</f>
        <v>0</v>
      </c>
      <c r="BG148" s="163">
        <f>IF(N148="zákl. prenesená",J148,0)</f>
        <v>0</v>
      </c>
      <c r="BH148" s="163">
        <f>IF(N148="zníž. prenesená",J148,0)</f>
        <v>0</v>
      </c>
      <c r="BI148" s="163">
        <f>IF(N148="nulová",J148,0)</f>
        <v>0</v>
      </c>
      <c r="BJ148" s="16" t="s">
        <v>122</v>
      </c>
      <c r="BK148" s="163">
        <f>ROUND(I148*H148,2)</f>
        <v>0</v>
      </c>
      <c r="BL148" s="16" t="s">
        <v>121</v>
      </c>
      <c r="BM148" s="162" t="s">
        <v>368</v>
      </c>
    </row>
    <row r="149" spans="1:65" s="13" customFormat="1">
      <c r="B149" s="164"/>
      <c r="D149" s="165" t="s">
        <v>124</v>
      </c>
      <c r="F149" s="167" t="s">
        <v>369</v>
      </c>
      <c r="H149" s="168">
        <v>202</v>
      </c>
      <c r="I149" s="169"/>
      <c r="L149" s="164"/>
      <c r="M149" s="170"/>
      <c r="N149" s="171"/>
      <c r="O149" s="171"/>
      <c r="P149" s="171"/>
      <c r="Q149" s="171"/>
      <c r="R149" s="171"/>
      <c r="S149" s="171"/>
      <c r="T149" s="172"/>
      <c r="AT149" s="166" t="s">
        <v>124</v>
      </c>
      <c r="AU149" s="166" t="s">
        <v>122</v>
      </c>
      <c r="AV149" s="13" t="s">
        <v>122</v>
      </c>
      <c r="AW149" s="13" t="s">
        <v>3</v>
      </c>
      <c r="AX149" s="13" t="s">
        <v>80</v>
      </c>
      <c r="AY149" s="166" t="s">
        <v>115</v>
      </c>
    </row>
    <row r="150" spans="1:65" s="2" customFormat="1" ht="33" customHeight="1">
      <c r="A150" s="31"/>
      <c r="B150" s="149"/>
      <c r="C150" s="150" t="s">
        <v>179</v>
      </c>
      <c r="D150" s="150" t="s">
        <v>117</v>
      </c>
      <c r="E150" s="151" t="s">
        <v>370</v>
      </c>
      <c r="F150" s="152" t="s">
        <v>371</v>
      </c>
      <c r="G150" s="153" t="s">
        <v>140</v>
      </c>
      <c r="H150" s="154">
        <v>4.5199999999999996</v>
      </c>
      <c r="I150" s="155"/>
      <c r="J150" s="156">
        <f>ROUND(I150*H150,2)</f>
        <v>0</v>
      </c>
      <c r="K150" s="157"/>
      <c r="L150" s="32"/>
      <c r="M150" s="158" t="s">
        <v>1</v>
      </c>
      <c r="N150" s="159" t="s">
        <v>39</v>
      </c>
      <c r="O150" s="60"/>
      <c r="P150" s="160">
        <f>O150*H150</f>
        <v>0</v>
      </c>
      <c r="Q150" s="160">
        <v>2.2010900000000002</v>
      </c>
      <c r="R150" s="160">
        <f>Q150*H150</f>
        <v>9.9489268000000006</v>
      </c>
      <c r="S150" s="160">
        <v>0</v>
      </c>
      <c r="T150" s="161">
        <f>S150*H150</f>
        <v>0</v>
      </c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R150" s="162" t="s">
        <v>121</v>
      </c>
      <c r="AT150" s="162" t="s">
        <v>117</v>
      </c>
      <c r="AU150" s="162" t="s">
        <v>122</v>
      </c>
      <c r="AY150" s="16" t="s">
        <v>115</v>
      </c>
      <c r="BE150" s="163">
        <f>IF(N150="základná",J150,0)</f>
        <v>0</v>
      </c>
      <c r="BF150" s="163">
        <f>IF(N150="znížená",J150,0)</f>
        <v>0</v>
      </c>
      <c r="BG150" s="163">
        <f>IF(N150="zákl. prenesená",J150,0)</f>
        <v>0</v>
      </c>
      <c r="BH150" s="163">
        <f>IF(N150="zníž. prenesená",J150,0)</f>
        <v>0</v>
      </c>
      <c r="BI150" s="163">
        <f>IF(N150="nulová",J150,0)</f>
        <v>0</v>
      </c>
      <c r="BJ150" s="16" t="s">
        <v>122</v>
      </c>
      <c r="BK150" s="163">
        <f>ROUND(I150*H150,2)</f>
        <v>0</v>
      </c>
      <c r="BL150" s="16" t="s">
        <v>121</v>
      </c>
      <c r="BM150" s="162" t="s">
        <v>372</v>
      </c>
    </row>
    <row r="151" spans="1:65" s="13" customFormat="1">
      <c r="B151" s="164"/>
      <c r="D151" s="165" t="s">
        <v>124</v>
      </c>
      <c r="E151" s="166" t="s">
        <v>1</v>
      </c>
      <c r="F151" s="167" t="s">
        <v>373</v>
      </c>
      <c r="H151" s="168">
        <v>0.48</v>
      </c>
      <c r="I151" s="169"/>
      <c r="L151" s="164"/>
      <c r="M151" s="170"/>
      <c r="N151" s="171"/>
      <c r="O151" s="171"/>
      <c r="P151" s="171"/>
      <c r="Q151" s="171"/>
      <c r="R151" s="171"/>
      <c r="S151" s="171"/>
      <c r="T151" s="172"/>
      <c r="AT151" s="166" t="s">
        <v>124</v>
      </c>
      <c r="AU151" s="166" t="s">
        <v>122</v>
      </c>
      <c r="AV151" s="13" t="s">
        <v>122</v>
      </c>
      <c r="AW151" s="13" t="s">
        <v>30</v>
      </c>
      <c r="AX151" s="13" t="s">
        <v>73</v>
      </c>
      <c r="AY151" s="166" t="s">
        <v>115</v>
      </c>
    </row>
    <row r="152" spans="1:65" s="13" customFormat="1">
      <c r="B152" s="164"/>
      <c r="D152" s="165" t="s">
        <v>124</v>
      </c>
      <c r="E152" s="166" t="s">
        <v>1</v>
      </c>
      <c r="F152" s="167" t="s">
        <v>374</v>
      </c>
      <c r="H152" s="168">
        <v>4.04</v>
      </c>
      <c r="I152" s="169"/>
      <c r="L152" s="164"/>
      <c r="M152" s="170"/>
      <c r="N152" s="171"/>
      <c r="O152" s="171"/>
      <c r="P152" s="171"/>
      <c r="Q152" s="171"/>
      <c r="R152" s="171"/>
      <c r="S152" s="171"/>
      <c r="T152" s="172"/>
      <c r="AT152" s="166" t="s">
        <v>124</v>
      </c>
      <c r="AU152" s="166" t="s">
        <v>122</v>
      </c>
      <c r="AV152" s="13" t="s">
        <v>122</v>
      </c>
      <c r="AW152" s="13" t="s">
        <v>30</v>
      </c>
      <c r="AX152" s="13" t="s">
        <v>73</v>
      </c>
      <c r="AY152" s="166" t="s">
        <v>115</v>
      </c>
    </row>
    <row r="153" spans="1:65" s="14" customFormat="1">
      <c r="B153" s="173"/>
      <c r="D153" s="165" t="s">
        <v>124</v>
      </c>
      <c r="E153" s="174" t="s">
        <v>1</v>
      </c>
      <c r="F153" s="175" t="s">
        <v>127</v>
      </c>
      <c r="H153" s="176">
        <v>4.5199999999999996</v>
      </c>
      <c r="I153" s="177"/>
      <c r="L153" s="173"/>
      <c r="M153" s="178"/>
      <c r="N153" s="179"/>
      <c r="O153" s="179"/>
      <c r="P153" s="179"/>
      <c r="Q153" s="179"/>
      <c r="R153" s="179"/>
      <c r="S153" s="179"/>
      <c r="T153" s="180"/>
      <c r="AT153" s="174" t="s">
        <v>124</v>
      </c>
      <c r="AU153" s="174" t="s">
        <v>122</v>
      </c>
      <c r="AV153" s="14" t="s">
        <v>121</v>
      </c>
      <c r="AW153" s="14" t="s">
        <v>30</v>
      </c>
      <c r="AX153" s="14" t="s">
        <v>80</v>
      </c>
      <c r="AY153" s="174" t="s">
        <v>115</v>
      </c>
    </row>
    <row r="154" spans="1:65" s="2" customFormat="1" ht="24.2" customHeight="1">
      <c r="A154" s="31"/>
      <c r="B154" s="149"/>
      <c r="C154" s="150" t="s">
        <v>184</v>
      </c>
      <c r="D154" s="150" t="s">
        <v>117</v>
      </c>
      <c r="E154" s="151" t="s">
        <v>375</v>
      </c>
      <c r="F154" s="152" t="s">
        <v>376</v>
      </c>
      <c r="G154" s="153" t="s">
        <v>130</v>
      </c>
      <c r="H154" s="154">
        <v>12</v>
      </c>
      <c r="I154" s="155"/>
      <c r="J154" s="156">
        <f>ROUND(I154*H154,2)</f>
        <v>0</v>
      </c>
      <c r="K154" s="157"/>
      <c r="L154" s="32"/>
      <c r="M154" s="158" t="s">
        <v>1</v>
      </c>
      <c r="N154" s="159" t="s">
        <v>39</v>
      </c>
      <c r="O154" s="60"/>
      <c r="P154" s="160">
        <f>O154*H154</f>
        <v>0</v>
      </c>
      <c r="Q154" s="160">
        <v>0</v>
      </c>
      <c r="R154" s="160">
        <f>Q154*H154</f>
        <v>0</v>
      </c>
      <c r="S154" s="160">
        <v>0</v>
      </c>
      <c r="T154" s="161">
        <f>S154*H154</f>
        <v>0</v>
      </c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R154" s="162" t="s">
        <v>121</v>
      </c>
      <c r="AT154" s="162" t="s">
        <v>117</v>
      </c>
      <c r="AU154" s="162" t="s">
        <v>122</v>
      </c>
      <c r="AY154" s="16" t="s">
        <v>115</v>
      </c>
      <c r="BE154" s="163">
        <f>IF(N154="základná",J154,0)</f>
        <v>0</v>
      </c>
      <c r="BF154" s="163">
        <f>IF(N154="znížená",J154,0)</f>
        <v>0</v>
      </c>
      <c r="BG154" s="163">
        <f>IF(N154="zákl. prenesená",J154,0)</f>
        <v>0</v>
      </c>
      <c r="BH154" s="163">
        <f>IF(N154="zníž. prenesená",J154,0)</f>
        <v>0</v>
      </c>
      <c r="BI154" s="163">
        <f>IF(N154="nulová",J154,0)</f>
        <v>0</v>
      </c>
      <c r="BJ154" s="16" t="s">
        <v>122</v>
      </c>
      <c r="BK154" s="163">
        <f>ROUND(I154*H154,2)</f>
        <v>0</v>
      </c>
      <c r="BL154" s="16" t="s">
        <v>121</v>
      </c>
      <c r="BM154" s="162" t="s">
        <v>377</v>
      </c>
    </row>
    <row r="155" spans="1:65" s="13" customFormat="1">
      <c r="B155" s="164"/>
      <c r="D155" s="165" t="s">
        <v>124</v>
      </c>
      <c r="E155" s="166" t="s">
        <v>1</v>
      </c>
      <c r="F155" s="167" t="s">
        <v>357</v>
      </c>
      <c r="H155" s="168">
        <v>12</v>
      </c>
      <c r="I155" s="169"/>
      <c r="L155" s="164"/>
      <c r="M155" s="170"/>
      <c r="N155" s="171"/>
      <c r="O155" s="171"/>
      <c r="P155" s="171"/>
      <c r="Q155" s="171"/>
      <c r="R155" s="171"/>
      <c r="S155" s="171"/>
      <c r="T155" s="172"/>
      <c r="AT155" s="166" t="s">
        <v>124</v>
      </c>
      <c r="AU155" s="166" t="s">
        <v>122</v>
      </c>
      <c r="AV155" s="13" t="s">
        <v>122</v>
      </c>
      <c r="AW155" s="13" t="s">
        <v>30</v>
      </c>
      <c r="AX155" s="13" t="s">
        <v>80</v>
      </c>
      <c r="AY155" s="166" t="s">
        <v>115</v>
      </c>
    </row>
    <row r="156" spans="1:65" s="2" customFormat="1" ht="24.2" customHeight="1">
      <c r="A156" s="31"/>
      <c r="B156" s="149"/>
      <c r="C156" s="150" t="s">
        <v>190</v>
      </c>
      <c r="D156" s="150" t="s">
        <v>117</v>
      </c>
      <c r="E156" s="151" t="s">
        <v>253</v>
      </c>
      <c r="F156" s="152" t="s">
        <v>254</v>
      </c>
      <c r="G156" s="153" t="s">
        <v>130</v>
      </c>
      <c r="H156" s="154">
        <v>15</v>
      </c>
      <c r="I156" s="155"/>
      <c r="J156" s="156">
        <f>ROUND(I156*H156,2)</f>
        <v>0</v>
      </c>
      <c r="K156" s="157"/>
      <c r="L156" s="32"/>
      <c r="M156" s="158" t="s">
        <v>1</v>
      </c>
      <c r="N156" s="159" t="s">
        <v>39</v>
      </c>
      <c r="O156" s="60"/>
      <c r="P156" s="160">
        <f>O156*H156</f>
        <v>0</v>
      </c>
      <c r="Q156" s="160">
        <v>0</v>
      </c>
      <c r="R156" s="160">
        <f>Q156*H156</f>
        <v>0</v>
      </c>
      <c r="S156" s="160">
        <v>0</v>
      </c>
      <c r="T156" s="161">
        <f>S156*H156</f>
        <v>0</v>
      </c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R156" s="162" t="s">
        <v>121</v>
      </c>
      <c r="AT156" s="162" t="s">
        <v>117</v>
      </c>
      <c r="AU156" s="162" t="s">
        <v>122</v>
      </c>
      <c r="AY156" s="16" t="s">
        <v>115</v>
      </c>
      <c r="BE156" s="163">
        <f>IF(N156="základná",J156,0)</f>
        <v>0</v>
      </c>
      <c r="BF156" s="163">
        <f>IF(N156="znížená",J156,0)</f>
        <v>0</v>
      </c>
      <c r="BG156" s="163">
        <f>IF(N156="zákl. prenesená",J156,0)</f>
        <v>0</v>
      </c>
      <c r="BH156" s="163">
        <f>IF(N156="zníž. prenesená",J156,0)</f>
        <v>0</v>
      </c>
      <c r="BI156" s="163">
        <f>IF(N156="nulová",J156,0)</f>
        <v>0</v>
      </c>
      <c r="BJ156" s="16" t="s">
        <v>122</v>
      </c>
      <c r="BK156" s="163">
        <f>ROUND(I156*H156,2)</f>
        <v>0</v>
      </c>
      <c r="BL156" s="16" t="s">
        <v>121</v>
      </c>
      <c r="BM156" s="162" t="s">
        <v>378</v>
      </c>
    </row>
    <row r="157" spans="1:65" s="13" customFormat="1">
      <c r="B157" s="164"/>
      <c r="D157" s="165" t="s">
        <v>124</v>
      </c>
      <c r="E157" s="166" t="s">
        <v>1</v>
      </c>
      <c r="F157" s="167" t="s">
        <v>379</v>
      </c>
      <c r="H157" s="168">
        <v>15</v>
      </c>
      <c r="I157" s="169"/>
      <c r="L157" s="164"/>
      <c r="M157" s="170"/>
      <c r="N157" s="171"/>
      <c r="O157" s="171"/>
      <c r="P157" s="171"/>
      <c r="Q157" s="171"/>
      <c r="R157" s="171"/>
      <c r="S157" s="171"/>
      <c r="T157" s="172"/>
      <c r="AT157" s="166" t="s">
        <v>124</v>
      </c>
      <c r="AU157" s="166" t="s">
        <v>122</v>
      </c>
      <c r="AV157" s="13" t="s">
        <v>122</v>
      </c>
      <c r="AW157" s="13" t="s">
        <v>30</v>
      </c>
      <c r="AX157" s="13" t="s">
        <v>80</v>
      </c>
      <c r="AY157" s="166" t="s">
        <v>115</v>
      </c>
    </row>
    <row r="158" spans="1:65" s="2" customFormat="1" ht="24.2" customHeight="1">
      <c r="A158" s="31"/>
      <c r="B158" s="149"/>
      <c r="C158" s="150" t="s">
        <v>195</v>
      </c>
      <c r="D158" s="150" t="s">
        <v>117</v>
      </c>
      <c r="E158" s="151" t="s">
        <v>259</v>
      </c>
      <c r="F158" s="152" t="s">
        <v>260</v>
      </c>
      <c r="G158" s="153" t="s">
        <v>261</v>
      </c>
      <c r="H158" s="154">
        <v>70.37</v>
      </c>
      <c r="I158" s="155"/>
      <c r="J158" s="156">
        <f>ROUND(I158*H158,2)</f>
        <v>0</v>
      </c>
      <c r="K158" s="157"/>
      <c r="L158" s="32"/>
      <c r="M158" s="158" t="s">
        <v>1</v>
      </c>
      <c r="N158" s="159" t="s">
        <v>39</v>
      </c>
      <c r="O158" s="60"/>
      <c r="P158" s="160">
        <f>O158*H158</f>
        <v>0</v>
      </c>
      <c r="Q158" s="160">
        <v>0</v>
      </c>
      <c r="R158" s="160">
        <f>Q158*H158</f>
        <v>0</v>
      </c>
      <c r="S158" s="160">
        <v>0</v>
      </c>
      <c r="T158" s="161">
        <f>S158*H158</f>
        <v>0</v>
      </c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R158" s="162" t="s">
        <v>121</v>
      </c>
      <c r="AT158" s="162" t="s">
        <v>117</v>
      </c>
      <c r="AU158" s="162" t="s">
        <v>122</v>
      </c>
      <c r="AY158" s="16" t="s">
        <v>115</v>
      </c>
      <c r="BE158" s="163">
        <f>IF(N158="základná",J158,0)</f>
        <v>0</v>
      </c>
      <c r="BF158" s="163">
        <f>IF(N158="znížená",J158,0)</f>
        <v>0</v>
      </c>
      <c r="BG158" s="163">
        <f>IF(N158="zákl. prenesená",J158,0)</f>
        <v>0</v>
      </c>
      <c r="BH158" s="163">
        <f>IF(N158="zníž. prenesená",J158,0)</f>
        <v>0</v>
      </c>
      <c r="BI158" s="163">
        <f>IF(N158="nulová",J158,0)</f>
        <v>0</v>
      </c>
      <c r="BJ158" s="16" t="s">
        <v>122</v>
      </c>
      <c r="BK158" s="163">
        <f>ROUND(I158*H158,2)</f>
        <v>0</v>
      </c>
      <c r="BL158" s="16" t="s">
        <v>121</v>
      </c>
      <c r="BM158" s="162" t="s">
        <v>380</v>
      </c>
    </row>
    <row r="159" spans="1:65" s="2" customFormat="1" ht="24.2" customHeight="1">
      <c r="A159" s="31"/>
      <c r="B159" s="149"/>
      <c r="C159" s="150" t="s">
        <v>203</v>
      </c>
      <c r="D159" s="150" t="s">
        <v>117</v>
      </c>
      <c r="E159" s="151" t="s">
        <v>264</v>
      </c>
      <c r="F159" s="152" t="s">
        <v>265</v>
      </c>
      <c r="G159" s="153" t="s">
        <v>261</v>
      </c>
      <c r="H159" s="154">
        <v>1337.03</v>
      </c>
      <c r="I159" s="155"/>
      <c r="J159" s="156">
        <f>ROUND(I159*H159,2)</f>
        <v>0</v>
      </c>
      <c r="K159" s="157"/>
      <c r="L159" s="32"/>
      <c r="M159" s="158" t="s">
        <v>1</v>
      </c>
      <c r="N159" s="159" t="s">
        <v>39</v>
      </c>
      <c r="O159" s="60"/>
      <c r="P159" s="160">
        <f>O159*H159</f>
        <v>0</v>
      </c>
      <c r="Q159" s="160">
        <v>0</v>
      </c>
      <c r="R159" s="160">
        <f>Q159*H159</f>
        <v>0</v>
      </c>
      <c r="S159" s="160">
        <v>0</v>
      </c>
      <c r="T159" s="161">
        <f>S159*H159</f>
        <v>0</v>
      </c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R159" s="162" t="s">
        <v>121</v>
      </c>
      <c r="AT159" s="162" t="s">
        <v>117</v>
      </c>
      <c r="AU159" s="162" t="s">
        <v>122</v>
      </c>
      <c r="AY159" s="16" t="s">
        <v>115</v>
      </c>
      <c r="BE159" s="163">
        <f>IF(N159="základná",J159,0)</f>
        <v>0</v>
      </c>
      <c r="BF159" s="163">
        <f>IF(N159="znížená",J159,0)</f>
        <v>0</v>
      </c>
      <c r="BG159" s="163">
        <f>IF(N159="zákl. prenesená",J159,0)</f>
        <v>0</v>
      </c>
      <c r="BH159" s="163">
        <f>IF(N159="zníž. prenesená",J159,0)</f>
        <v>0</v>
      </c>
      <c r="BI159" s="163">
        <f>IF(N159="nulová",J159,0)</f>
        <v>0</v>
      </c>
      <c r="BJ159" s="16" t="s">
        <v>122</v>
      </c>
      <c r="BK159" s="163">
        <f>ROUND(I159*H159,2)</f>
        <v>0</v>
      </c>
      <c r="BL159" s="16" t="s">
        <v>121</v>
      </c>
      <c r="BM159" s="162" t="s">
        <v>381</v>
      </c>
    </row>
    <row r="160" spans="1:65" s="13" customFormat="1">
      <c r="B160" s="164"/>
      <c r="D160" s="165" t="s">
        <v>124</v>
      </c>
      <c r="F160" s="167" t="s">
        <v>382</v>
      </c>
      <c r="H160" s="168">
        <v>1337.03</v>
      </c>
      <c r="I160" s="169"/>
      <c r="L160" s="164"/>
      <c r="M160" s="170"/>
      <c r="N160" s="171"/>
      <c r="O160" s="171"/>
      <c r="P160" s="171"/>
      <c r="Q160" s="171"/>
      <c r="R160" s="171"/>
      <c r="S160" s="171"/>
      <c r="T160" s="172"/>
      <c r="AT160" s="166" t="s">
        <v>124</v>
      </c>
      <c r="AU160" s="166" t="s">
        <v>122</v>
      </c>
      <c r="AV160" s="13" t="s">
        <v>122</v>
      </c>
      <c r="AW160" s="13" t="s">
        <v>3</v>
      </c>
      <c r="AX160" s="13" t="s">
        <v>80</v>
      </c>
      <c r="AY160" s="166" t="s">
        <v>115</v>
      </c>
    </row>
    <row r="161" spans="1:65" s="2" customFormat="1" ht="24.2" customHeight="1">
      <c r="A161" s="31"/>
      <c r="B161" s="149"/>
      <c r="C161" s="150" t="s">
        <v>207</v>
      </c>
      <c r="D161" s="150" t="s">
        <v>117</v>
      </c>
      <c r="E161" s="151" t="s">
        <v>269</v>
      </c>
      <c r="F161" s="152" t="s">
        <v>270</v>
      </c>
      <c r="G161" s="153" t="s">
        <v>261</v>
      </c>
      <c r="H161" s="154">
        <v>70.37</v>
      </c>
      <c r="I161" s="155"/>
      <c r="J161" s="156">
        <f>ROUND(I161*H161,2)</f>
        <v>0</v>
      </c>
      <c r="K161" s="157"/>
      <c r="L161" s="32"/>
      <c r="M161" s="158" t="s">
        <v>1</v>
      </c>
      <c r="N161" s="159" t="s">
        <v>39</v>
      </c>
      <c r="O161" s="60"/>
      <c r="P161" s="160">
        <f>O161*H161</f>
        <v>0</v>
      </c>
      <c r="Q161" s="160">
        <v>0</v>
      </c>
      <c r="R161" s="160">
        <f>Q161*H161</f>
        <v>0</v>
      </c>
      <c r="S161" s="160">
        <v>0</v>
      </c>
      <c r="T161" s="161">
        <f>S161*H161</f>
        <v>0</v>
      </c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R161" s="162" t="s">
        <v>121</v>
      </c>
      <c r="AT161" s="162" t="s">
        <v>117</v>
      </c>
      <c r="AU161" s="162" t="s">
        <v>122</v>
      </c>
      <c r="AY161" s="16" t="s">
        <v>115</v>
      </c>
      <c r="BE161" s="163">
        <f>IF(N161="základná",J161,0)</f>
        <v>0</v>
      </c>
      <c r="BF161" s="163">
        <f>IF(N161="znížená",J161,0)</f>
        <v>0</v>
      </c>
      <c r="BG161" s="163">
        <f>IF(N161="zákl. prenesená",J161,0)</f>
        <v>0</v>
      </c>
      <c r="BH161" s="163">
        <f>IF(N161="zníž. prenesená",J161,0)</f>
        <v>0</v>
      </c>
      <c r="BI161" s="163">
        <f>IF(N161="nulová",J161,0)</f>
        <v>0</v>
      </c>
      <c r="BJ161" s="16" t="s">
        <v>122</v>
      </c>
      <c r="BK161" s="163">
        <f>ROUND(I161*H161,2)</f>
        <v>0</v>
      </c>
      <c r="BL161" s="16" t="s">
        <v>121</v>
      </c>
      <c r="BM161" s="162" t="s">
        <v>383</v>
      </c>
    </row>
    <row r="162" spans="1:65" s="2" customFormat="1" ht="24.2" customHeight="1">
      <c r="A162" s="31"/>
      <c r="B162" s="149"/>
      <c r="C162" s="150" t="s">
        <v>211</v>
      </c>
      <c r="D162" s="150" t="s">
        <v>117</v>
      </c>
      <c r="E162" s="151" t="s">
        <v>273</v>
      </c>
      <c r="F162" s="152" t="s">
        <v>274</v>
      </c>
      <c r="G162" s="153" t="s">
        <v>261</v>
      </c>
      <c r="H162" s="154">
        <v>70.37</v>
      </c>
      <c r="I162" s="155"/>
      <c r="J162" s="156">
        <f>ROUND(I162*H162,2)</f>
        <v>0</v>
      </c>
      <c r="K162" s="157"/>
      <c r="L162" s="32"/>
      <c r="M162" s="158" t="s">
        <v>1</v>
      </c>
      <c r="N162" s="159" t="s">
        <v>39</v>
      </c>
      <c r="O162" s="60"/>
      <c r="P162" s="160">
        <f>O162*H162</f>
        <v>0</v>
      </c>
      <c r="Q162" s="160">
        <v>0</v>
      </c>
      <c r="R162" s="160">
        <f>Q162*H162</f>
        <v>0</v>
      </c>
      <c r="S162" s="160">
        <v>0</v>
      </c>
      <c r="T162" s="161">
        <f>S162*H162</f>
        <v>0</v>
      </c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R162" s="162" t="s">
        <v>121</v>
      </c>
      <c r="AT162" s="162" t="s">
        <v>117</v>
      </c>
      <c r="AU162" s="162" t="s">
        <v>122</v>
      </c>
      <c r="AY162" s="16" t="s">
        <v>115</v>
      </c>
      <c r="BE162" s="163">
        <f>IF(N162="základná",J162,0)</f>
        <v>0</v>
      </c>
      <c r="BF162" s="163">
        <f>IF(N162="znížená",J162,0)</f>
        <v>0</v>
      </c>
      <c r="BG162" s="163">
        <f>IF(N162="zákl. prenesená",J162,0)</f>
        <v>0</v>
      </c>
      <c r="BH162" s="163">
        <f>IF(N162="zníž. prenesená",J162,0)</f>
        <v>0</v>
      </c>
      <c r="BI162" s="163">
        <f>IF(N162="nulová",J162,0)</f>
        <v>0</v>
      </c>
      <c r="BJ162" s="16" t="s">
        <v>122</v>
      </c>
      <c r="BK162" s="163">
        <f>ROUND(I162*H162,2)</f>
        <v>0</v>
      </c>
      <c r="BL162" s="16" t="s">
        <v>121</v>
      </c>
      <c r="BM162" s="162" t="s">
        <v>384</v>
      </c>
    </row>
    <row r="163" spans="1:65" s="12" customFormat="1" ht="22.9" customHeight="1">
      <c r="B163" s="136"/>
      <c r="D163" s="137" t="s">
        <v>72</v>
      </c>
      <c r="E163" s="147" t="s">
        <v>276</v>
      </c>
      <c r="F163" s="147" t="s">
        <v>277</v>
      </c>
      <c r="I163" s="139"/>
      <c r="J163" s="148">
        <f>BK163</f>
        <v>0</v>
      </c>
      <c r="L163" s="136"/>
      <c r="M163" s="141"/>
      <c r="N163" s="142"/>
      <c r="O163" s="142"/>
      <c r="P163" s="143">
        <f>P164</f>
        <v>0</v>
      </c>
      <c r="Q163" s="142"/>
      <c r="R163" s="143">
        <f>R164</f>
        <v>0</v>
      </c>
      <c r="S163" s="142"/>
      <c r="T163" s="144">
        <f>T164</f>
        <v>0</v>
      </c>
      <c r="AR163" s="137" t="s">
        <v>80</v>
      </c>
      <c r="AT163" s="145" t="s">
        <v>72</v>
      </c>
      <c r="AU163" s="145" t="s">
        <v>80</v>
      </c>
      <c r="AY163" s="137" t="s">
        <v>115</v>
      </c>
      <c r="BK163" s="146">
        <f>BK164</f>
        <v>0</v>
      </c>
    </row>
    <row r="164" spans="1:65" s="2" customFormat="1" ht="37.9" customHeight="1">
      <c r="A164" s="31"/>
      <c r="B164" s="149"/>
      <c r="C164" s="150" t="s">
        <v>7</v>
      </c>
      <c r="D164" s="150" t="s">
        <v>117</v>
      </c>
      <c r="E164" s="151" t="s">
        <v>279</v>
      </c>
      <c r="F164" s="152" t="s">
        <v>280</v>
      </c>
      <c r="G164" s="153" t="s">
        <v>261</v>
      </c>
      <c r="H164" s="154">
        <v>92.236999999999995</v>
      </c>
      <c r="I164" s="155"/>
      <c r="J164" s="156">
        <f>ROUND(I164*H164,2)</f>
        <v>0</v>
      </c>
      <c r="K164" s="157"/>
      <c r="L164" s="32"/>
      <c r="M164" s="192" t="s">
        <v>1</v>
      </c>
      <c r="N164" s="193" t="s">
        <v>39</v>
      </c>
      <c r="O164" s="194"/>
      <c r="P164" s="195">
        <f>O164*H164</f>
        <v>0</v>
      </c>
      <c r="Q164" s="195">
        <v>0</v>
      </c>
      <c r="R164" s="195">
        <f>Q164*H164</f>
        <v>0</v>
      </c>
      <c r="S164" s="195">
        <v>0</v>
      </c>
      <c r="T164" s="196">
        <f>S164*H164</f>
        <v>0</v>
      </c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R164" s="162" t="s">
        <v>121</v>
      </c>
      <c r="AT164" s="162" t="s">
        <v>117</v>
      </c>
      <c r="AU164" s="162" t="s">
        <v>122</v>
      </c>
      <c r="AY164" s="16" t="s">
        <v>115</v>
      </c>
      <c r="BE164" s="163">
        <f>IF(N164="základná",J164,0)</f>
        <v>0</v>
      </c>
      <c r="BF164" s="163">
        <f>IF(N164="znížená",J164,0)</f>
        <v>0</v>
      </c>
      <c r="BG164" s="163">
        <f>IF(N164="zákl. prenesená",J164,0)</f>
        <v>0</v>
      </c>
      <c r="BH164" s="163">
        <f>IF(N164="zníž. prenesená",J164,0)</f>
        <v>0</v>
      </c>
      <c r="BI164" s="163">
        <f>IF(N164="nulová",J164,0)</f>
        <v>0</v>
      </c>
      <c r="BJ164" s="16" t="s">
        <v>122</v>
      </c>
      <c r="BK164" s="163">
        <f>ROUND(I164*H164,2)</f>
        <v>0</v>
      </c>
      <c r="BL164" s="16" t="s">
        <v>121</v>
      </c>
      <c r="BM164" s="162" t="s">
        <v>385</v>
      </c>
    </row>
    <row r="165" spans="1:65" s="2" customFormat="1" ht="6.95" customHeight="1">
      <c r="A165" s="31"/>
      <c r="B165" s="49"/>
      <c r="C165" s="50"/>
      <c r="D165" s="50"/>
      <c r="E165" s="50"/>
      <c r="F165" s="50"/>
      <c r="G165" s="50"/>
      <c r="H165" s="50"/>
      <c r="I165" s="50"/>
      <c r="J165" s="50"/>
      <c r="K165" s="50"/>
      <c r="L165" s="32"/>
      <c r="M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</row>
  </sheetData>
  <autoFilter ref="C120:K164"/>
  <mergeCells count="9">
    <mergeCell ref="E87:H87"/>
    <mergeCell ref="E111:H111"/>
    <mergeCell ref="E113:H113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4</vt:i4>
      </vt:variant>
      <vt:variant>
        <vt:lpstr>Pomenované rozsahy</vt:lpstr>
      </vt:variant>
      <vt:variant>
        <vt:i4>8</vt:i4>
      </vt:variant>
    </vt:vector>
  </HeadingPairs>
  <TitlesOfParts>
    <vt:vector size="12" baseType="lpstr">
      <vt:lpstr>Rekapitulácia stavby</vt:lpstr>
      <vt:lpstr>21.1 - SO 01 - Oprava ces...</vt:lpstr>
      <vt:lpstr>22.2 - SO 02 - Oprava prí...</vt:lpstr>
      <vt:lpstr>22.3 - SO 03 - Oprava cho...</vt:lpstr>
      <vt:lpstr>'21.1 - SO 01 - Oprava ces...'!Názvy_tlače</vt:lpstr>
      <vt:lpstr>'22.2 - SO 02 - Oprava prí...'!Názvy_tlače</vt:lpstr>
      <vt:lpstr>'22.3 - SO 03 - Oprava cho...'!Názvy_tlače</vt:lpstr>
      <vt:lpstr>'Rekapitulácia stavby'!Názvy_tlače</vt:lpstr>
      <vt:lpstr>'21.1 - SO 01 - Oprava ces...'!Oblasť_tlače</vt:lpstr>
      <vt:lpstr>'22.2 - SO 02 - Oprava prí...'!Oblasť_tlače</vt:lpstr>
      <vt:lpstr>'22.3 - SO 03 - Oprava cho...'!Oblasť_tlače</vt:lpstr>
      <vt:lpstr>'Rekapitulácia stavby'!Oblasť_tlače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Ján Kondáš</dc:creator>
  <cp:lastModifiedBy>Milan Mihaľko</cp:lastModifiedBy>
  <cp:lastPrinted>2024-10-08T07:39:10Z</cp:lastPrinted>
  <dcterms:created xsi:type="dcterms:W3CDTF">2024-10-02T07:15:56Z</dcterms:created>
  <dcterms:modified xsi:type="dcterms:W3CDTF">2024-10-08T08:05:02Z</dcterms:modified>
</cp:coreProperties>
</file>