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4\záložný zdroj tepla\"/>
    </mc:Choice>
  </mc:AlternateContent>
  <bookViews>
    <workbookView xWindow="0" yWindow="0" windowWidth="13830" windowHeight="12360"/>
  </bookViews>
  <sheets>
    <sheet name="Rekapitulácia stavby" sheetId="1" r:id="rId1"/>
    <sheet name="8.2 - SO 02 MaRZ a meradl..." sheetId="2" r:id="rId2"/>
    <sheet name="8.1 - SO 01 - STL prípojk..." sheetId="3" r:id="rId3"/>
  </sheets>
  <definedNames>
    <definedName name="_xlnm._FilterDatabase" localSheetId="2" hidden="1">'8.1 - SO 01 - STL prípojk...'!$C$121:$K$201</definedName>
    <definedName name="_xlnm._FilterDatabase" localSheetId="1" hidden="1">'8.2 - SO 02 MaRZ a meradl...'!$C$120:$K$170</definedName>
    <definedName name="_xlnm.Print_Titles" localSheetId="2">'8.1 - SO 01 - STL prípojk...'!$121:$121</definedName>
    <definedName name="_xlnm.Print_Titles" localSheetId="1">'8.2 - SO 02 MaRZ a meradl...'!$120:$120</definedName>
    <definedName name="_xlnm.Print_Titles" localSheetId="0">'Rekapitulácia stavby'!$92:$92</definedName>
    <definedName name="_xlnm.Print_Area" localSheetId="2">'8.1 - SO 01 - STL prípojk...'!$C$4:$J$76,'8.1 - SO 01 - STL prípojk...'!$C$109:$J$201</definedName>
    <definedName name="_xlnm.Print_Area" localSheetId="1">'8.2 - SO 02 MaRZ a meradl...'!$C$4:$J$76,'8.2 - SO 02 MaRZ a meradl...'!$C$108:$J$170</definedName>
    <definedName name="_xlnm.Print_Area" localSheetId="0">'Rekapitulácia stavby'!$D$4:$AO$76,'Rekapitulácia stavby'!$C$82:$AQ$97</definedName>
  </definedNames>
  <calcPr calcId="152511"/>
</workbook>
</file>

<file path=xl/calcChain.xml><?xml version="1.0" encoding="utf-8"?>
<calcChain xmlns="http://schemas.openxmlformats.org/spreadsheetml/2006/main">
  <c r="J135" i="3" l="1"/>
  <c r="J37" i="3"/>
  <c r="J36" i="3"/>
  <c r="AY96" i="1"/>
  <c r="J35" i="3"/>
  <c r="AX96" i="1"/>
  <c r="BI201" i="3"/>
  <c r="BH201" i="3"/>
  <c r="BG201" i="3"/>
  <c r="BE201" i="3"/>
  <c r="T201" i="3"/>
  <c r="R201" i="3"/>
  <c r="P201" i="3"/>
  <c r="BI200" i="3"/>
  <c r="BH200" i="3"/>
  <c r="BG200" i="3"/>
  <c r="BE200" i="3"/>
  <c r="T200" i="3"/>
  <c r="R200" i="3"/>
  <c r="P200" i="3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J99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J119" i="3"/>
  <c r="J118" i="3"/>
  <c r="F118" i="3"/>
  <c r="F116" i="3"/>
  <c r="E114" i="3"/>
  <c r="J92" i="3"/>
  <c r="J91" i="3"/>
  <c r="F91" i="3"/>
  <c r="F89" i="3"/>
  <c r="E87" i="3"/>
  <c r="J18" i="3"/>
  <c r="E18" i="3"/>
  <c r="F119" i="3" s="1"/>
  <c r="J17" i="3"/>
  <c r="J12" i="3"/>
  <c r="J116" i="3" s="1"/>
  <c r="E7" i="3"/>
  <c r="E85" i="3"/>
  <c r="J37" i="2"/>
  <c r="J36" i="2"/>
  <c r="AY95" i="1" s="1"/>
  <c r="J35" i="2"/>
  <c r="AX95" i="1" s="1"/>
  <c r="BI170" i="2"/>
  <c r="BH170" i="2"/>
  <c r="BG170" i="2"/>
  <c r="BE170" i="2"/>
  <c r="T170" i="2"/>
  <c r="T169" i="2" s="1"/>
  <c r="R170" i="2"/>
  <c r="R169" i="2" s="1"/>
  <c r="P170" i="2"/>
  <c r="P169" i="2"/>
  <c r="BI168" i="2"/>
  <c r="BH168" i="2"/>
  <c r="BG168" i="2"/>
  <c r="BE168" i="2"/>
  <c r="T168" i="2"/>
  <c r="T167" i="2" s="1"/>
  <c r="R168" i="2"/>
  <c r="R167" i="2"/>
  <c r="P168" i="2"/>
  <c r="P167" i="2" s="1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F37" i="2" s="1"/>
  <c r="BH130" i="2"/>
  <c r="BG130" i="2"/>
  <c r="BE130" i="2"/>
  <c r="T130" i="2"/>
  <c r="R130" i="2"/>
  <c r="P130" i="2"/>
  <c r="BI129" i="2"/>
  <c r="BH129" i="2"/>
  <c r="F36" i="2" s="1"/>
  <c r="BG129" i="2"/>
  <c r="BE129" i="2"/>
  <c r="T129" i="2"/>
  <c r="R129" i="2"/>
  <c r="P129" i="2"/>
  <c r="BI128" i="2"/>
  <c r="BH128" i="2"/>
  <c r="BG128" i="2"/>
  <c r="F35" i="2" s="1"/>
  <c r="BE128" i="2"/>
  <c r="T128" i="2"/>
  <c r="R128" i="2"/>
  <c r="P128" i="2"/>
  <c r="BI126" i="2"/>
  <c r="BH126" i="2"/>
  <c r="BG126" i="2"/>
  <c r="BE126" i="2"/>
  <c r="J33" i="2" s="1"/>
  <c r="T126" i="2"/>
  <c r="R126" i="2"/>
  <c r="P126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BI123" i="2"/>
  <c r="BH123" i="2"/>
  <c r="BG123" i="2"/>
  <c r="BE123" i="2"/>
  <c r="T123" i="2"/>
  <c r="R123" i="2"/>
  <c r="P123" i="2"/>
  <c r="F115" i="2"/>
  <c r="E113" i="2"/>
  <c r="F89" i="2"/>
  <c r="E87" i="2"/>
  <c r="J24" i="2"/>
  <c r="E24" i="2"/>
  <c r="J118" i="2" s="1"/>
  <c r="J23" i="2"/>
  <c r="J21" i="2"/>
  <c r="E21" i="2"/>
  <c r="J117" i="2" s="1"/>
  <c r="J20" i="2"/>
  <c r="J18" i="2"/>
  <c r="E18" i="2"/>
  <c r="F118" i="2" s="1"/>
  <c r="J17" i="2"/>
  <c r="J15" i="2"/>
  <c r="E15" i="2"/>
  <c r="F117" i="2" s="1"/>
  <c r="J14" i="2"/>
  <c r="J12" i="2"/>
  <c r="J115" i="2"/>
  <c r="E7" i="2"/>
  <c r="E111" i="2"/>
  <c r="L90" i="1"/>
  <c r="AM90" i="1"/>
  <c r="AM89" i="1"/>
  <c r="L89" i="1"/>
  <c r="AM87" i="1"/>
  <c r="L87" i="1"/>
  <c r="L85" i="1"/>
  <c r="L84" i="1"/>
  <c r="BK170" i="2"/>
  <c r="J168" i="2"/>
  <c r="BK164" i="2"/>
  <c r="BK162" i="2"/>
  <c r="BK159" i="2"/>
  <c r="BK155" i="2"/>
  <c r="BK152" i="2"/>
  <c r="J149" i="2"/>
  <c r="BK145" i="2"/>
  <c r="BK141" i="2"/>
  <c r="J138" i="2"/>
  <c r="J134" i="2"/>
  <c r="J131" i="2"/>
  <c r="J126" i="2"/>
  <c r="AS94" i="1"/>
  <c r="J175" i="3"/>
  <c r="BK133" i="3"/>
  <c r="J149" i="3"/>
  <c r="J197" i="3"/>
  <c r="BK188" i="3"/>
  <c r="J167" i="3"/>
  <c r="J157" i="3"/>
  <c r="J133" i="3"/>
  <c r="J200" i="3"/>
  <c r="BK174" i="3"/>
  <c r="J152" i="3"/>
  <c r="BK185" i="3"/>
  <c r="BK147" i="3"/>
  <c r="BK184" i="3"/>
  <c r="BK156" i="3"/>
  <c r="J128" i="3"/>
  <c r="J180" i="3"/>
  <c r="BK145" i="3"/>
  <c r="J165" i="2"/>
  <c r="J162" i="2"/>
  <c r="J160" i="2"/>
  <c r="J157" i="2"/>
  <c r="J153" i="2"/>
  <c r="BK149" i="2"/>
  <c r="J147" i="2"/>
  <c r="J144" i="2"/>
  <c r="J141" i="2"/>
  <c r="J137" i="2"/>
  <c r="J133" i="2"/>
  <c r="J129" i="2"/>
  <c r="J124" i="2"/>
  <c r="BK154" i="3"/>
  <c r="BK198" i="3"/>
  <c r="BK186" i="3"/>
  <c r="BK165" i="3"/>
  <c r="BK176" i="3"/>
  <c r="J148" i="3"/>
  <c r="J196" i="3"/>
  <c r="J185" i="3"/>
  <c r="BK163" i="3"/>
  <c r="BK143" i="3"/>
  <c r="BK125" i="3"/>
  <c r="BK177" i="3"/>
  <c r="J154" i="3"/>
  <c r="BK181" i="3"/>
  <c r="BK139" i="3"/>
  <c r="BK164" i="3"/>
  <c r="BK148" i="3"/>
  <c r="BK187" i="3"/>
  <c r="J162" i="3"/>
  <c r="BK127" i="3"/>
  <c r="BK126" i="3"/>
  <c r="J145" i="2"/>
  <c r="J140" i="2"/>
  <c r="J136" i="2"/>
  <c r="BK131" i="2"/>
  <c r="BK128" i="2"/>
  <c r="BK124" i="2"/>
  <c r="J139" i="3"/>
  <c r="BK196" i="3"/>
  <c r="BK171" i="3"/>
  <c r="BK190" i="3"/>
  <c r="BK167" i="3"/>
  <c r="J201" i="3"/>
  <c r="BK191" i="3"/>
  <c r="BK170" i="3"/>
  <c r="BK149" i="3"/>
  <c r="J129" i="3"/>
  <c r="J186" i="3"/>
  <c r="BK172" i="3"/>
  <c r="J193" i="3"/>
  <c r="BK179" i="3"/>
  <c r="BK140" i="3"/>
  <c r="BK183" i="3"/>
  <c r="J160" i="3"/>
  <c r="J125" i="3"/>
  <c r="J176" i="3"/>
  <c r="J144" i="3"/>
  <c r="BK151" i="3"/>
  <c r="J198" i="3"/>
  <c r="BK152" i="3"/>
  <c r="BK132" i="3"/>
  <c r="BK168" i="2"/>
  <c r="BK165" i="2"/>
  <c r="BK163" i="2"/>
  <c r="BK160" i="2"/>
  <c r="BK157" i="2"/>
  <c r="BK153" i="2"/>
  <c r="BK151" i="2"/>
  <c r="BK148" i="2"/>
  <c r="BK144" i="2"/>
  <c r="J142" i="2"/>
  <c r="J139" i="2"/>
  <c r="BK135" i="2"/>
  <c r="BK133" i="2"/>
  <c r="BK130" i="2"/>
  <c r="BK126" i="2"/>
  <c r="J123" i="2"/>
  <c r="BK134" i="3"/>
  <c r="BK192" i="3"/>
  <c r="BK169" i="3"/>
  <c r="BK189" i="3"/>
  <c r="J146" i="3"/>
  <c r="BK193" i="3"/>
  <c r="BK173" i="3"/>
  <c r="J159" i="3"/>
  <c r="J130" i="3"/>
  <c r="J187" i="3"/>
  <c r="J168" i="3"/>
  <c r="J137" i="3"/>
  <c r="BK175" i="3"/>
  <c r="BK146" i="3"/>
  <c r="J170" i="3"/>
  <c r="J147" i="3"/>
  <c r="J179" i="3"/>
  <c r="J150" i="3"/>
  <c r="BK129" i="3"/>
  <c r="J170" i="2"/>
  <c r="BK166" i="2"/>
  <c r="J164" i="2"/>
  <c r="BK161" i="2"/>
  <c r="BK158" i="2"/>
  <c r="J155" i="2"/>
  <c r="J151" i="2"/>
  <c r="BK146" i="2"/>
  <c r="BK143" i="2"/>
  <c r="BK140" i="2"/>
  <c r="BK136" i="2"/>
  <c r="J132" i="2"/>
  <c r="BK125" i="2"/>
  <c r="J171" i="3"/>
  <c r="BK197" i="3"/>
  <c r="J191" i="3"/>
  <c r="BK162" i="3"/>
  <c r="J172" i="3"/>
  <c r="J131" i="3"/>
  <c r="J192" i="3"/>
  <c r="BK166" i="3"/>
  <c r="J153" i="3"/>
  <c r="BK201" i="3"/>
  <c r="BK182" i="3"/>
  <c r="J156" i="3"/>
  <c r="J190" i="3"/>
  <c r="J174" i="3"/>
  <c r="J127" i="3"/>
  <c r="BK161" i="3"/>
  <c r="BK141" i="3"/>
  <c r="J181" i="3"/>
  <c r="BK159" i="3"/>
  <c r="BK131" i="3"/>
  <c r="J159" i="2"/>
  <c r="BK154" i="2"/>
  <c r="J152" i="2"/>
  <c r="J150" i="2"/>
  <c r="J148" i="2"/>
  <c r="J146" i="2"/>
  <c r="J143" i="2"/>
  <c r="BK139" i="2"/>
  <c r="BK137" i="2"/>
  <c r="J135" i="2"/>
  <c r="BK132" i="2"/>
  <c r="J130" i="2"/>
  <c r="J128" i="2"/>
  <c r="J125" i="2"/>
  <c r="J166" i="3"/>
  <c r="BK138" i="3"/>
  <c r="J195" i="3"/>
  <c r="J173" i="3"/>
  <c r="J155" i="3"/>
  <c r="J178" i="3"/>
  <c r="BK160" i="3"/>
  <c r="BK195" i="3"/>
  <c r="BK178" i="3"/>
  <c r="J165" i="3"/>
  <c r="J151" i="3"/>
  <c r="J132" i="3"/>
  <c r="BK194" i="3"/>
  <c r="BK180" i="3"/>
  <c r="BK157" i="3"/>
  <c r="J140" i="3"/>
  <c r="J188" i="3"/>
  <c r="J163" i="3"/>
  <c r="J138" i="3"/>
  <c r="J182" i="3"/>
  <c r="BK150" i="3"/>
  <c r="BK200" i="3"/>
  <c r="J169" i="3"/>
  <c r="J134" i="3"/>
  <c r="J166" i="2"/>
  <c r="J163" i="2"/>
  <c r="J161" i="2"/>
  <c r="J158" i="2"/>
  <c r="J154" i="2"/>
  <c r="BK150" i="2"/>
  <c r="BK147" i="2"/>
  <c r="BK142" i="2"/>
  <c r="BK138" i="2"/>
  <c r="BK134" i="2"/>
  <c r="BK129" i="2"/>
  <c r="BK123" i="2"/>
  <c r="BK158" i="3"/>
  <c r="BK128" i="3"/>
  <c r="J189" i="3"/>
  <c r="J143" i="3"/>
  <c r="BK168" i="3"/>
  <c r="J145" i="3"/>
  <c r="J194" i="3"/>
  <c r="J177" i="3"/>
  <c r="J161" i="3"/>
  <c r="J141" i="3"/>
  <c r="J184" i="3"/>
  <c r="J158" i="3"/>
  <c r="BK144" i="3"/>
  <c r="J183" i="3"/>
  <c r="BK155" i="3"/>
  <c r="J126" i="3"/>
  <c r="BK153" i="3"/>
  <c r="BK130" i="3"/>
  <c r="J164" i="3"/>
  <c r="BK137" i="3"/>
  <c r="F33" i="2" l="1"/>
  <c r="BK122" i="2"/>
  <c r="J122" i="2"/>
  <c r="J97" i="2"/>
  <c r="BK156" i="2"/>
  <c r="J156" i="2"/>
  <c r="J99" i="2"/>
  <c r="P122" i="2"/>
  <c r="P121" i="2" s="1"/>
  <c r="AU95" i="1" s="1"/>
  <c r="R156" i="2"/>
  <c r="BK124" i="3"/>
  <c r="BK123" i="3"/>
  <c r="T127" i="2"/>
  <c r="T124" i="3"/>
  <c r="T123" i="3"/>
  <c r="BK127" i="2"/>
  <c r="BK121" i="2" s="1"/>
  <c r="J121" i="2" s="1"/>
  <c r="J96" i="2" s="1"/>
  <c r="J127" i="2"/>
  <c r="J98" i="2" s="1"/>
  <c r="T142" i="3"/>
  <c r="R122" i="2"/>
  <c r="P156" i="2"/>
  <c r="P124" i="3"/>
  <c r="P123" i="3"/>
  <c r="R124" i="3"/>
  <c r="R123" i="3" s="1"/>
  <c r="BK199" i="3"/>
  <c r="J199" i="3" s="1"/>
  <c r="J102" i="3" s="1"/>
  <c r="R127" i="2"/>
  <c r="R121" i="2"/>
  <c r="P142" i="3"/>
  <c r="P136" i="3"/>
  <c r="P199" i="3"/>
  <c r="P127" i="2"/>
  <c r="BK142" i="3"/>
  <c r="J142" i="3" s="1"/>
  <c r="J101" i="3" s="1"/>
  <c r="R199" i="3"/>
  <c r="R136" i="3" s="1"/>
  <c r="T122" i="2"/>
  <c r="T156" i="2"/>
  <c r="R142" i="3"/>
  <c r="T199" i="3"/>
  <c r="T136" i="3" s="1"/>
  <c r="BK167" i="2"/>
  <c r="J167" i="2"/>
  <c r="J100" i="2"/>
  <c r="BK169" i="2"/>
  <c r="J169" i="2"/>
  <c r="J101" i="2" s="1"/>
  <c r="J89" i="3"/>
  <c r="BF167" i="3"/>
  <c r="BF172" i="3"/>
  <c r="BF174" i="3"/>
  <c r="BF182" i="3"/>
  <c r="BF195" i="3"/>
  <c r="E112" i="3"/>
  <c r="BF134" i="3"/>
  <c r="BF137" i="3"/>
  <c r="BF144" i="3"/>
  <c r="BF165" i="3"/>
  <c r="BF173" i="3"/>
  <c r="BF178" i="3"/>
  <c r="BF180" i="3"/>
  <c r="BF188" i="3"/>
  <c r="BF190" i="3"/>
  <c r="BF191" i="3"/>
  <c r="BF192" i="3"/>
  <c r="BF193" i="3"/>
  <c r="BF133" i="3"/>
  <c r="BF143" i="3"/>
  <c r="BF150" i="3"/>
  <c r="BF152" i="3"/>
  <c r="BF166" i="3"/>
  <c r="BF168" i="3"/>
  <c r="BF169" i="3"/>
  <c r="BF171" i="3"/>
  <c r="BF186" i="3"/>
  <c r="F92" i="3"/>
  <c r="BF128" i="3"/>
  <c r="BF129" i="3"/>
  <c r="BF138" i="3"/>
  <c r="BF141" i="3"/>
  <c r="BF148" i="3"/>
  <c r="BF159" i="3"/>
  <c r="BF161" i="3"/>
  <c r="BF162" i="3"/>
  <c r="BF170" i="3"/>
  <c r="BF175" i="3"/>
  <c r="BF189" i="3"/>
  <c r="BF197" i="3"/>
  <c r="BF147" i="3"/>
  <c r="BF154" i="3"/>
  <c r="BF181" i="3"/>
  <c r="BF184" i="3"/>
  <c r="BF194" i="3"/>
  <c r="BF196" i="3"/>
  <c r="BF198" i="3"/>
  <c r="BF200" i="3"/>
  <c r="BF125" i="3"/>
  <c r="BF140" i="3"/>
  <c r="BF153" i="3"/>
  <c r="BF155" i="3"/>
  <c r="BF163" i="3"/>
  <c r="BF183" i="3"/>
  <c r="BF185" i="3"/>
  <c r="BF187" i="3"/>
  <c r="BF126" i="3"/>
  <c r="BF127" i="3"/>
  <c r="BF130" i="3"/>
  <c r="BF139" i="3"/>
  <c r="BF149" i="3"/>
  <c r="BF151" i="3"/>
  <c r="BF156" i="3"/>
  <c r="BF157" i="3"/>
  <c r="BF158" i="3"/>
  <c r="BF160" i="3"/>
  <c r="BF176" i="3"/>
  <c r="BF177" i="3"/>
  <c r="BF179" i="3"/>
  <c r="BF201" i="3"/>
  <c r="BF131" i="3"/>
  <c r="BF132" i="3"/>
  <c r="BF145" i="3"/>
  <c r="BF146" i="3"/>
  <c r="BF164" i="3"/>
  <c r="E85" i="2"/>
  <c r="J89" i="2"/>
  <c r="F91" i="2"/>
  <c r="J91" i="2"/>
  <c r="F92" i="2"/>
  <c r="J92" i="2"/>
  <c r="BF123" i="2"/>
  <c r="BF124" i="2"/>
  <c r="BF125" i="2"/>
  <c r="BF126" i="2"/>
  <c r="BF128" i="2"/>
  <c r="BF129" i="2"/>
  <c r="BF130" i="2"/>
  <c r="BF131" i="2"/>
  <c r="BF132" i="2"/>
  <c r="BF133" i="2"/>
  <c r="BF134" i="2"/>
  <c r="BF135" i="2"/>
  <c r="BF136" i="2"/>
  <c r="BF137" i="2"/>
  <c r="BF138" i="2"/>
  <c r="BF139" i="2"/>
  <c r="BF140" i="2"/>
  <c r="BF141" i="2"/>
  <c r="BF142" i="2"/>
  <c r="BF143" i="2"/>
  <c r="BF144" i="2"/>
  <c r="BF145" i="2"/>
  <c r="BF146" i="2"/>
  <c r="BF147" i="2"/>
  <c r="BF148" i="2"/>
  <c r="BF149" i="2"/>
  <c r="BF150" i="2"/>
  <c r="BF151" i="2"/>
  <c r="BF152" i="2"/>
  <c r="BF153" i="2"/>
  <c r="BF154" i="2"/>
  <c r="BF155" i="2"/>
  <c r="BF157" i="2"/>
  <c r="BF158" i="2"/>
  <c r="BF159" i="2"/>
  <c r="BF160" i="2"/>
  <c r="BF161" i="2"/>
  <c r="BF162" i="2"/>
  <c r="BF163" i="2"/>
  <c r="BF164" i="2"/>
  <c r="BF165" i="2"/>
  <c r="BF166" i="2"/>
  <c r="BF168" i="2"/>
  <c r="BF170" i="2"/>
  <c r="AV95" i="1"/>
  <c r="AZ95" i="1"/>
  <c r="BB95" i="1"/>
  <c r="BC95" i="1"/>
  <c r="BD95" i="1"/>
  <c r="F37" i="3"/>
  <c r="BD96" i="1" s="1"/>
  <c r="BD94" i="1" s="1"/>
  <c r="W33" i="1" s="1"/>
  <c r="F35" i="3"/>
  <c r="BB96" i="1"/>
  <c r="BB94" i="1"/>
  <c r="W31" i="1" s="1"/>
  <c r="F36" i="3"/>
  <c r="BC96" i="1" s="1"/>
  <c r="J33" i="3"/>
  <c r="AV96" i="1"/>
  <c r="F33" i="3"/>
  <c r="AZ96" i="1" s="1"/>
  <c r="AZ94" i="1" s="1"/>
  <c r="W29" i="1" s="1"/>
  <c r="BC94" i="1" l="1"/>
  <c r="W32" i="1" s="1"/>
  <c r="R122" i="3"/>
  <c r="P122" i="3"/>
  <c r="AU96" i="1" s="1"/>
  <c r="AU94" i="1" s="1"/>
  <c r="T122" i="3"/>
  <c r="T121" i="2"/>
  <c r="BK136" i="3"/>
  <c r="J136" i="3"/>
  <c r="J100" i="3" s="1"/>
  <c r="J123" i="3"/>
  <c r="J97" i="3"/>
  <c r="J124" i="3"/>
  <c r="J98" i="3"/>
  <c r="AX94" i="1"/>
  <c r="AY94" i="1"/>
  <c r="AV94" i="1"/>
  <c r="AK29" i="1"/>
  <c r="F34" i="3"/>
  <c r="BA96" i="1" s="1"/>
  <c r="J30" i="2"/>
  <c r="AG95" i="1"/>
  <c r="J34" i="3"/>
  <c r="AW96" i="1" s="1"/>
  <c r="AT96" i="1" s="1"/>
  <c r="F34" i="2"/>
  <c r="BA95" i="1" s="1"/>
  <c r="J34" i="2"/>
  <c r="AW95" i="1" s="1"/>
  <c r="AT95" i="1" s="1"/>
  <c r="BK122" i="3" l="1"/>
  <c r="J122" i="3"/>
  <c r="J96" i="3" s="1"/>
  <c r="AN95" i="1"/>
  <c r="J39" i="2"/>
  <c r="BA94" i="1"/>
  <c r="W30" i="1" s="1"/>
  <c r="J30" i="3" l="1"/>
  <c r="AG96" i="1"/>
  <c r="AW94" i="1"/>
  <c r="AK30" i="1" s="1"/>
  <c r="J39" i="3" l="1"/>
  <c r="AG94" i="1"/>
  <c r="AK26" i="1" s="1"/>
  <c r="AK35" i="1" s="1"/>
  <c r="AN96" i="1"/>
  <c r="AT94" i="1"/>
  <c r="AN94" i="1" s="1"/>
</calcChain>
</file>

<file path=xl/sharedStrings.xml><?xml version="1.0" encoding="utf-8"?>
<sst xmlns="http://schemas.openxmlformats.org/spreadsheetml/2006/main" count="2081" uniqueCount="474">
  <si>
    <t>Export Komplet</t>
  </si>
  <si>
    <t/>
  </si>
  <si>
    <t>2.0</t>
  </si>
  <si>
    <t>False</t>
  </si>
  <si>
    <t>{e6706cbd-86d2-439a-900c-576ca5faaa81}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</si>
  <si>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</si>
  <si>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</si>
  <si>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</si>
  <si>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</si>
  <si>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</si>
  <si>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</si>
  <si>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</si>
  <si>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</si>
  <si>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8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</si>
  <si>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</si>
  <si>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</si>
  <si>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Záložný zdroj tepla E</t>
  </si>
  <si>
    <t>JKSO:</t>
  </si>
  <si>
    <t>KS:</t>
  </si>
  <si>
    <t>Miesto:</t>
  </si>
  <si>
    <t xml:space="preserve"> </t>
  </si>
  <si>
    <t>Dátum:</t>
  </si>
  <si>
    <t>24. 5. 2024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</si>
  <si>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</si>
  <si>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</si>
  <si>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</si>
  <si>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</si>
  <si>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</si>
  <si>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</si>
  <si>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</si>
  <si>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</si>
  <si>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</si>
  <si>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</si>
  <si>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</si>
  <si>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</si>
  <si>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</si>
  <si>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</si>
  <si>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</si>
  <si>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</si>
  <si>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</si>
  <si>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</si>
  <si>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</si>
  <si>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</si>
  <si>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</si>
  <si>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</si>
  <si>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</si>
  <si>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</si>
  <si>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</si>
  <si>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</si>
  <si>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</si>
  <si>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</si>
  <si>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</si>
  <si>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</si>
  <si>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</si>
  <si>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</si>
  <si>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</si>
  <si>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</si>
  <si>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</si>
  <si>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</si>
  <si>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</si>
  <si>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</si>
  <si>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</si>
  <si>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</si>
  <si>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</si>
  <si>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</si>
  <si>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</si>
  <si>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</si>
  <si>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</si>
  <si>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</si>
  <si>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</si>
  <si>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</si>
  <si>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</si>
  <si>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</si>
  <si>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</si>
  <si>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</si>
  <si>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</si>
  <si>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</si>
  <si>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8.2</t>
  </si>
  <si>
    <t>SO 02 MaRZ a meradlo zemného plynu</t>
  </si>
  <si>
    <t>STA</t>
  </si>
  <si>
    <t>1</t>
  </si>
  <si>
    <t>{9c40b0e0-bd3c-4f36-b308-950c0b2e5a82}</t>
  </si>
  <si>
    <t>8.1</t>
  </si>
  <si>
    <t>SO 01 - STL prípojka zemného plynu</t>
  </si>
  <si>
    <t>{0268ec1d-a138-4aff-b795-1254777a73ca}</t>
  </si>
  <si>
    <t>KRYCÍ LIST ROZPOČTU</t>
  </si>
  <si>
    <t>Objekt:</t>
  </si>
  <si>
    <t>8.2 - SO 02 MaRZ a meradlo zemného plynu</t>
  </si>
  <si>
    <t>REKAPITULÁCIA ROZPOČTU</t>
  </si>
  <si>
    <t>Kód dielu - Popis</t>
  </si>
  <si>
    <t>Cena celkom [EUR]</t>
  </si>
  <si>
    <t>Náklady z rozpočtu</t>
  </si>
  <si>
    <t>-1</t>
  </si>
  <si>
    <t>D1 - Práce a dodávky HSV</t>
  </si>
  <si>
    <t>D3 - Meracie zariadenie plynu</t>
  </si>
  <si>
    <t>D5 - Tlakové skúšky a čistenie</t>
  </si>
  <si>
    <t>D7 - Nátery</t>
  </si>
  <si>
    <t>D8 - Revízie zariadenia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</si>
  <si>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</si>
  <si>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</si>
  <si>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</si>
  <si>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</si>
  <si>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</si>
  <si>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</si>
  <si>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</si>
  <si>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</si>
  <si>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</si>
  <si>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</si>
  <si>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</si>
  <si>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</si>
  <si>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D1</t>
  </si>
  <si>
    <t>Práce a dodávky HSV</t>
  </si>
  <si>
    <t>ROZPOCET</t>
  </si>
  <si>
    <t>K</t>
  </si>
  <si>
    <t>Pol3</t>
  </si>
  <si>
    <t>Hĺbenie jám a rýh v obmedzenom (zastavanom) priestore do 30m3 ručne v hornine 3</t>
  </si>
  <si>
    <t>m3</t>
  </si>
  <si>
    <t>4</t>
  </si>
  <si>
    <t>2</t>
  </si>
  <si>
    <t>6</t>
  </si>
  <si>
    <t>Pol4</t>
  </si>
  <si>
    <t>Príplatok za staženie výkopu v blízkosti podzemného vedenia</t>
  </si>
  <si>
    <t>3</t>
  </si>
  <si>
    <t>Pol5</t>
  </si>
  <si>
    <t>Podkladná vrstva pod základ z kameniva hr. do 10 cm</t>
  </si>
  <si>
    <t>10</t>
  </si>
  <si>
    <t>Pol6</t>
  </si>
  <si>
    <t>Základová doska z prostého betónu tr. C12/15</t>
  </si>
  <si>
    <t>12</t>
  </si>
  <si>
    <t>D3</t>
  </si>
  <si>
    <t>Meracie zariadenie plynu</t>
  </si>
  <si>
    <t>5</t>
  </si>
  <si>
    <t>Pol7</t>
  </si>
  <si>
    <t>Rúrky oceľové čierne d 114,3 mm  hr.steny 4,0 mm; 4"</t>
  </si>
  <si>
    <t>m</t>
  </si>
  <si>
    <t>14</t>
  </si>
  <si>
    <t>Pol8</t>
  </si>
  <si>
    <t>Montáž plynovodu z oceľových rúr zváraním DN 100</t>
  </si>
  <si>
    <t>16</t>
  </si>
  <si>
    <t>7</t>
  </si>
  <si>
    <t>Pol9</t>
  </si>
  <si>
    <t>Nátrubok privarovací DN15 - 1/2", dĺžka 45mm</t>
  </si>
  <si>
    <t>kus</t>
  </si>
  <si>
    <t>18</t>
  </si>
  <si>
    <t>Pol10</t>
  </si>
  <si>
    <t>Nátrubok privarovací M20 x 1,5mm, dĺžka 35mm</t>
  </si>
  <si>
    <t>9</t>
  </si>
  <si>
    <t>Pol11</t>
  </si>
  <si>
    <t>Montáž rúrových dielov privarovacích tr. 11 do 1 kg do DN15</t>
  </si>
  <si>
    <t>22</t>
  </si>
  <si>
    <t>Pol12</t>
  </si>
  <si>
    <t>Koleno privarovacie oceľové čierne d 114,3 mm; 1,5D</t>
  </si>
  <si>
    <t>24</t>
  </si>
  <si>
    <t>11</t>
  </si>
  <si>
    <t>Pol13</t>
  </si>
  <si>
    <t>Príruba krková privarovacia DN 100, 114,3mm, PN16</t>
  </si>
  <si>
    <t>26</t>
  </si>
  <si>
    <t>Pol14</t>
  </si>
  <si>
    <t>Montáž rúrových dielov privarovacích tr. 11 do 10 kg do DN100</t>
  </si>
  <si>
    <t>28</t>
  </si>
  <si>
    <t>13</t>
  </si>
  <si>
    <t>Pol15</t>
  </si>
  <si>
    <t>Zátka mosadzná závitová 1878 G 1/2"</t>
  </si>
  <si>
    <t>30</t>
  </si>
  <si>
    <t>Pol16</t>
  </si>
  <si>
    <t>Tlakomer pr. 160, rozsah 0-160 kPa, 1,6%, spodné pripojenie M20x1,5mm</t>
  </si>
  <si>
    <t>32</t>
  </si>
  <si>
    <t>15</t>
  </si>
  <si>
    <t>Pol17</t>
  </si>
  <si>
    <t>Montáž plynovodných armatúr s 1 závitom G ½"</t>
  </si>
  <si>
    <t>34</t>
  </si>
  <si>
    <t>Pol18</t>
  </si>
  <si>
    <t>Kohút tlakomerový skúšobný DIN 16 263, PN25, trojcestný G 1/2"</t>
  </si>
  <si>
    <t>36</t>
  </si>
  <si>
    <t>17</t>
  </si>
  <si>
    <t>Pol19</t>
  </si>
  <si>
    <t>Slučka kondenzačná zahnutá privarovacia G 1/2"</t>
  </si>
  <si>
    <t>38</t>
  </si>
  <si>
    <t>Pol20</t>
  </si>
  <si>
    <t>Uzáver guľový plyn - Futurgas, FF páčka 1/2"</t>
  </si>
  <si>
    <t>40</t>
  </si>
  <si>
    <t>19</t>
  </si>
  <si>
    <t>Pol21</t>
  </si>
  <si>
    <t>Montáž plynovodných armatúr s 2 závitmi G 1/2"</t>
  </si>
  <si>
    <t>42</t>
  </si>
  <si>
    <t>Pol22</t>
  </si>
  <si>
    <t>Guľový uzáver prírubový - série B2.1 pre plyn - DN 100; L=190mm</t>
  </si>
  <si>
    <t>44</t>
  </si>
  <si>
    <t>21</t>
  </si>
  <si>
    <t>Pol23</t>
  </si>
  <si>
    <t>Plynový filter KAP, DN 100, PN 16 prírubový, 5 μm</t>
  </si>
  <si>
    <t>46</t>
  </si>
  <si>
    <t>Pol24</t>
  </si>
  <si>
    <t>Spätná klapka pružinová ZV 1-G, DN 100, PN 40, plynová, medziprírubová</t>
  </si>
  <si>
    <t>48</t>
  </si>
  <si>
    <t>23</t>
  </si>
  <si>
    <t>Pol25</t>
  </si>
  <si>
    <t>Axiány kovový vlnovcový kompenzátor Gaskomp DN 100, PN 16, L=232mm</t>
  </si>
  <si>
    <t>50</t>
  </si>
  <si>
    <t>Pol26</t>
  </si>
  <si>
    <t>Montáž plynovodných armatúr s 2 prírubami DN 100, PN 16</t>
  </si>
  <si>
    <t>52</t>
  </si>
  <si>
    <t>25</t>
  </si>
  <si>
    <t>Pol27</t>
  </si>
  <si>
    <t>Plastová skrinka Citibox 2300</t>
  </si>
  <si>
    <t>54</t>
  </si>
  <si>
    <t>Pol28</t>
  </si>
  <si>
    <t>Osadenie skrinky na základ</t>
  </si>
  <si>
    <t>hod</t>
  </si>
  <si>
    <t>56</t>
  </si>
  <si>
    <t>27</t>
  </si>
  <si>
    <t>Pol29</t>
  </si>
  <si>
    <t>Značka "HUP - Hlavný uzáver plynu" - bielo-červeno-čierny, 60x105 mm</t>
  </si>
  <si>
    <t>58</t>
  </si>
  <si>
    <t>Pol30</t>
  </si>
  <si>
    <t>Značka "Plynomerňa" - bielo-červená, 90x300 mm</t>
  </si>
  <si>
    <t>60</t>
  </si>
  <si>
    <t>29</t>
  </si>
  <si>
    <t>Pol31</t>
  </si>
  <si>
    <t>Združený výstražný štítok, fólia s potlačov 200x300 mm "Pozor nebezpečenstvo výbuchu plynu - žákaz fajčiť, zákaz vstupu tu nezamestnaným osobám"</t>
  </si>
  <si>
    <t>62</t>
  </si>
  <si>
    <t>Pol32</t>
  </si>
  <si>
    <t>Montáž výstražných tabuliek</t>
  </si>
  <si>
    <t>64</t>
  </si>
  <si>
    <t>31</t>
  </si>
  <si>
    <t>Pol33</t>
  </si>
  <si>
    <t>Orientačný štítok "Plyn p=100 kPa", žltý, so šípkou smeru prúdenia</t>
  </si>
  <si>
    <t>66</t>
  </si>
  <si>
    <t>Pol34</t>
  </si>
  <si>
    <t>Montáž orientačných štítkov</t>
  </si>
  <si>
    <t>68</t>
  </si>
  <si>
    <t>D5</t>
  </si>
  <si>
    <t>Tlakové skúšky a čistenie</t>
  </si>
  <si>
    <t>33</t>
  </si>
  <si>
    <t>Pol35</t>
  </si>
  <si>
    <t>Kontrola súladu inštalácie s projektovou dokumentáciou</t>
  </si>
  <si>
    <t>úsek</t>
  </si>
  <si>
    <t>70</t>
  </si>
  <si>
    <t>Pol36</t>
  </si>
  <si>
    <t>Kontrola a funkcia hlavného uzáveru guľového</t>
  </si>
  <si>
    <t>72</t>
  </si>
  <si>
    <t>35</t>
  </si>
  <si>
    <t>Pol37</t>
  </si>
  <si>
    <t>Kontrola funkcie dielčích uzáverov kohútov, guľových uzáverov</t>
  </si>
  <si>
    <t>74</t>
  </si>
  <si>
    <t>Pol38</t>
  </si>
  <si>
    <t>Príprava na tlakovú skúšku vzduchom</t>
  </si>
  <si>
    <t>kpl</t>
  </si>
  <si>
    <t>76</t>
  </si>
  <si>
    <t>37</t>
  </si>
  <si>
    <t>Pol39</t>
  </si>
  <si>
    <t>Skúška tesnosti potrubia do DN 50</t>
  </si>
  <si>
    <t>78</t>
  </si>
  <si>
    <t>Pol40</t>
  </si>
  <si>
    <t>Hlavná tlaková skúška vzduchom do DN 50</t>
  </si>
  <si>
    <t>80</t>
  </si>
  <si>
    <t>39</t>
  </si>
  <si>
    <t>Pol41</t>
  </si>
  <si>
    <t>Kontrola tesnosti spojov detekčným prístrojom</t>
  </si>
  <si>
    <t>82</t>
  </si>
  <si>
    <t>Pol42</t>
  </si>
  <si>
    <t>Napustenie plynového potrubia</t>
  </si>
  <si>
    <t>84</t>
  </si>
  <si>
    <t>41</t>
  </si>
  <si>
    <t>Pol43</t>
  </si>
  <si>
    <t>Odvzdušnenie plynovodu do DN 50</t>
  </si>
  <si>
    <t>86</t>
  </si>
  <si>
    <t>Pol44</t>
  </si>
  <si>
    <t>Funkčná skúška meracieho zariadenia</t>
  </si>
  <si>
    <t>88</t>
  </si>
  <si>
    <t>D7</t>
  </si>
  <si>
    <t>Nátery</t>
  </si>
  <si>
    <t>43</t>
  </si>
  <si>
    <t>Pol45</t>
  </si>
  <si>
    <t>Nátery synt. potrubia do DN 50mm dvojnás. 1x email +základné</t>
  </si>
  <si>
    <t>90</t>
  </si>
  <si>
    <t>D8</t>
  </si>
  <si>
    <t>Revízie zariadenia</t>
  </si>
  <si>
    <t>Pol46</t>
  </si>
  <si>
    <t>Revízie zariadenia, vypracovanie revíznych správ</t>
  </si>
  <si>
    <t>92</t>
  </si>
  <si>
    <t>8.1 - SO 01 - STL prípojka zemného plynu</t>
  </si>
  <si>
    <t xml:space="preserve"> GASPROJEKT, spol. s.r.o., Štúrova č.30, 066 01 Hu</t>
  </si>
  <si>
    <t xml:space="preserve"> Ing. Viliam Karško                      </t>
  </si>
  <si>
    <t>D1 - PRÁCE A DODÁVKY HSV</t>
  </si>
  <si>
    <t xml:space="preserve">    1 - ZEMNE PRÁCE</t>
  </si>
  <si>
    <t>D2 - PRÁCE A DODÁVKY M</t>
  </si>
  <si>
    <t xml:space="preserve">    272 - Vedenia rúrové vonkajšie - plynovody</t>
  </si>
  <si>
    <t xml:space="preserve">    270 - Montáž potrubia ( M23 okrem plynovodov )</t>
  </si>
  <si>
    <t>PRÁCE A DODÁVKY HSV</t>
  </si>
  <si>
    <t>ZEMNE PRÁCE</t>
  </si>
  <si>
    <t>105320530</t>
  </si>
  <si>
    <t>Montážna jama do 5m2 - rastlý terén</t>
  </si>
  <si>
    <t>komplet</t>
  </si>
  <si>
    <t>M</t>
  </si>
  <si>
    <t>422865750</t>
  </si>
  <si>
    <t>Klapka prírubová uzatváracia pre plyn, DN 100</t>
  </si>
  <si>
    <t>105320930</t>
  </si>
  <si>
    <t>Montážna jama nad 5m2 - rastlý terén</t>
  </si>
  <si>
    <t>105320960</t>
  </si>
  <si>
    <t>Montážna jama nad 5m2 - vozovka s betónovým podkladom</t>
  </si>
  <si>
    <t>132020000</t>
  </si>
  <si>
    <t>Hĺbenie rýh ručne</t>
  </si>
  <si>
    <t>132202539</t>
  </si>
  <si>
    <t>Príplatok za lepivosť horniny tr.3</t>
  </si>
  <si>
    <t>141802142</t>
  </si>
  <si>
    <t>Riadené mikrotunelovanie do 25 m, priemer do 225 mm, tr. 3</t>
  </si>
  <si>
    <t>166101101-R</t>
  </si>
  <si>
    <t>Triedenie výkopku pre zásyp potrubia</t>
  </si>
  <si>
    <t>174101001</t>
  </si>
  <si>
    <t>Zásyp zhutnený jám, šachiet, rýh, zárezov alebo okolo objektov do 100 m3</t>
  </si>
  <si>
    <t>182001111</t>
  </si>
  <si>
    <t>Plošná úprava terénu, nerovnosti do +-100 mm v rovine</t>
  </si>
  <si>
    <t>m2</t>
  </si>
  <si>
    <t>D2</t>
  </si>
  <si>
    <t>PRÁCE A DODÁVKY M</t>
  </si>
  <si>
    <t>0005</t>
  </si>
  <si>
    <t>Úradná skúška a revízna správa</t>
  </si>
  <si>
    <t>0115</t>
  </si>
  <si>
    <t>Kotviaci betónový blok vo svahu (materiál, práca)</t>
  </si>
  <si>
    <t>ks</t>
  </si>
  <si>
    <t>0126</t>
  </si>
  <si>
    <t>Porealizačné geodetické zameranie</t>
  </si>
  <si>
    <t>0134</t>
  </si>
  <si>
    <t>Geodetické vytýčenie trasy preložky plynovodu</t>
  </si>
  <si>
    <t>0243</t>
  </si>
  <si>
    <t>Spracovanie technologického postupu prepájacích prác</t>
  </si>
  <si>
    <t>272</t>
  </si>
  <si>
    <t>Vedenia rúrové vonkajšie - plynovody</t>
  </si>
  <si>
    <t>802082010</t>
  </si>
  <si>
    <t>Čuchačka</t>
  </si>
  <si>
    <t>802101063-R</t>
  </si>
  <si>
    <t>Dočasné obtokové potrubie D63 PE</t>
  </si>
  <si>
    <t>2861F0752</t>
  </si>
  <si>
    <t>Potrubie plynové z PE - 100RC plus, vonk.priem.110 mm - 11573EGt/k</t>
  </si>
  <si>
    <t>2861F0758</t>
  </si>
  <si>
    <t>Potrubie plynové z PE - 100RC plus, vonk.priem.225 mm - 11579EGt</t>
  </si>
  <si>
    <t>802101110</t>
  </si>
  <si>
    <t>Uloženie plynovod. potrubia do ryhy z tlak. rúr polyetyl. PE vonk. priemer D110</t>
  </si>
  <si>
    <t>2863A0109</t>
  </si>
  <si>
    <t>Objímka presuvná UB - 612 668 d 110</t>
  </si>
  <si>
    <t>2863A0309</t>
  </si>
  <si>
    <t>Objímka so zarážkou MB - 612 688 d 110</t>
  </si>
  <si>
    <t>802110110</t>
  </si>
  <si>
    <t>Montáž elektrotvaroviek UB presuvná objímka PE100 SDR11, rúry vonk. priem.D110mm</t>
  </si>
  <si>
    <t>802111110</t>
  </si>
  <si>
    <t>Montáž elektrotvaroviek MB objímka so zarážkou PE100 SDR11, rúry vonk. pr.D110mm</t>
  </si>
  <si>
    <t>802113110</t>
  </si>
  <si>
    <t>Montáž elektrotvaroviek W30° koleno PE100 SDR11 D110mm</t>
  </si>
  <si>
    <t>2863A0622</t>
  </si>
  <si>
    <t>Koleno elektrotvarovkové W 30° 615 273 d 110</t>
  </si>
  <si>
    <t>802114110</t>
  </si>
  <si>
    <t>Montáž elektrotvaroviek W45° koleno PE100 SDR11 D110mm</t>
  </si>
  <si>
    <t>2863A0707</t>
  </si>
  <si>
    <t>Koleno elektrotvarovkové W 45° 612 104 d 110</t>
  </si>
  <si>
    <t>2863A0808</t>
  </si>
  <si>
    <t>Koleno elektrotvarovkové W 90° 612 105 d 110</t>
  </si>
  <si>
    <t>802115110</t>
  </si>
  <si>
    <t>Montáž elektrotvaroviek W90° koleno PE100 SDR11 D110mm</t>
  </si>
  <si>
    <t>802138050</t>
  </si>
  <si>
    <t>Montáž USTR prechodka PE/oceľ PE100 SDR11 D63/DN50mm</t>
  </si>
  <si>
    <t>802138101</t>
  </si>
  <si>
    <t>Montáž USTR prechodka PE/oceľ PE100 SDR11 D110/DN100mm</t>
  </si>
  <si>
    <t>2863A3308</t>
  </si>
  <si>
    <t>Prechodka PE/oceľ USTR 612 785 d/DN 110/100</t>
  </si>
  <si>
    <t>2863A3505</t>
  </si>
  <si>
    <t>Prechodka PE/oceľ USTN 612 586 d 63, R 2"</t>
  </si>
  <si>
    <t>802190111</t>
  </si>
  <si>
    <t>Montáž pripojovacieho plynovodu z PE rúr D 110x6,3 mm zvary na tupo</t>
  </si>
  <si>
    <t>802210109-R1</t>
  </si>
  <si>
    <t>Montáž  pripojovacieho plynovodu z oceľových rúr DN100</t>
  </si>
  <si>
    <t>802310225-R</t>
  </si>
  <si>
    <t>Montáž chráničiek D225 PE</t>
  </si>
  <si>
    <t>802340100-R</t>
  </si>
  <si>
    <t>Nasunutie potrubnej sekcie D110 PE do chráničky D225 PE</t>
  </si>
  <si>
    <t>802611015</t>
  </si>
  <si>
    <t>Montáž rúr. dielov privarovacích do 10kg DN 150</t>
  </si>
  <si>
    <t>1501C0308</t>
  </si>
  <si>
    <t>Rúra bralenová DN 4"</t>
  </si>
  <si>
    <t>3194D0134</t>
  </si>
  <si>
    <t>Prechod varný, rozm.159x108, DN 150x100</t>
  </si>
  <si>
    <t>3194D0314</t>
  </si>
  <si>
    <t>Koleno varné, rozm.108,0x3,6, DN 100</t>
  </si>
  <si>
    <t>4220A0333</t>
  </si>
  <si>
    <t>Hrdlo balónovacie FHS-F, PN 16 - 931 14</t>
  </si>
  <si>
    <t>802620050</t>
  </si>
  <si>
    <t>Montáž privarovacieho dielu MANIBS DN 50</t>
  </si>
  <si>
    <t>3194C1002</t>
  </si>
  <si>
    <t>T-kus odbočkový D-410 bez sedla pre ventil 2"- 252.117</t>
  </si>
  <si>
    <t>802700005</t>
  </si>
  <si>
    <t>Montáž rúrových dielov prírubových do hmotnosti 5 kg</t>
  </si>
  <si>
    <t>802731100</t>
  </si>
  <si>
    <t>Montáž prírubových spojov PN 6 do DN 100</t>
  </si>
  <si>
    <t>94</t>
  </si>
  <si>
    <t>803050150</t>
  </si>
  <si>
    <t>Rezanie potrubia rozbruskou do DN 150</t>
  </si>
  <si>
    <t>96</t>
  </si>
  <si>
    <t>803100010</t>
  </si>
  <si>
    <t>Odstránenie izolácie z potrubia</t>
  </si>
  <si>
    <t>98</t>
  </si>
  <si>
    <t>803111020</t>
  </si>
  <si>
    <t>Oprava opláštenia a izol. ovinutím pásky-2 vrst.</t>
  </si>
  <si>
    <t>100</t>
  </si>
  <si>
    <t>803122020</t>
  </si>
  <si>
    <t>Ručné opláštenie ovinutím pásky za studena-2 vrstv.</t>
  </si>
  <si>
    <t>102</t>
  </si>
  <si>
    <t>803211020-R</t>
  </si>
  <si>
    <t>Montáž čuchačky na PE chráničku</t>
  </si>
  <si>
    <t>104</t>
  </si>
  <si>
    <t>803221010</t>
  </si>
  <si>
    <t>Vyhľadávací vodič na potrubí z PE D do 150</t>
  </si>
  <si>
    <t>106</t>
  </si>
  <si>
    <t>803222000</t>
  </si>
  <si>
    <t>Montáž vývodu signalizačného vodiča</t>
  </si>
  <si>
    <t>108</t>
  </si>
  <si>
    <t>803223000</t>
  </si>
  <si>
    <t>Uloženie PE fólie na obsyp</t>
  </si>
  <si>
    <t>110</t>
  </si>
  <si>
    <t>803224000</t>
  </si>
  <si>
    <t>Montáž orientačného stĺpika</t>
  </si>
  <si>
    <t>112</t>
  </si>
  <si>
    <t>4046A0321</t>
  </si>
  <si>
    <t>Stĺpik orientačný /oceľový s PE ochranou, zátkou a fóliou, bez pätky/ - VK 14 071</t>
  </si>
  <si>
    <t>114</t>
  </si>
  <si>
    <t>4046A0325</t>
  </si>
  <si>
    <t>Pätka betónová s otvorom d 70 mm - VK 14 076</t>
  </si>
  <si>
    <t>116</t>
  </si>
  <si>
    <t>803231030</t>
  </si>
  <si>
    <t>Orientačné tabuľky plynárenské na stĺpiku</t>
  </si>
  <si>
    <t>118</t>
  </si>
  <si>
    <t>803410010</t>
  </si>
  <si>
    <t>Príprava na tlakovú skúšku vzduchom a vodou do 0,6 MPa</t>
  </si>
  <si>
    <t>120</t>
  </si>
  <si>
    <t>803440100-R</t>
  </si>
  <si>
    <t>Hlavná tlaková skúška vzduchom 0,6 MPa D110 PE</t>
  </si>
  <si>
    <t>122</t>
  </si>
  <si>
    <t>803490200</t>
  </si>
  <si>
    <t>Čistenie potrubí do DN 200</t>
  </si>
  <si>
    <t>124</t>
  </si>
  <si>
    <t>804030100-R</t>
  </si>
  <si>
    <t>Demontáž potrubia do šrotu do DN 100</t>
  </si>
  <si>
    <t>126</t>
  </si>
  <si>
    <t>805021150-R</t>
  </si>
  <si>
    <t>Vŕtanie potrubia DN 150 cez balón.hrdlo pre odvetranie potrubia</t>
  </si>
  <si>
    <t>128</t>
  </si>
  <si>
    <t>805022150-R</t>
  </si>
  <si>
    <t>Vŕtanie potrubia DN 150 cez balónovacie hrdlo pre poistné balónovanie</t>
  </si>
  <si>
    <t>130</t>
  </si>
  <si>
    <t>3194C1610</t>
  </si>
  <si>
    <t>Balón jednoduchý UBF - N, DN 150</t>
  </si>
  <si>
    <t>132</t>
  </si>
  <si>
    <t>805030150</t>
  </si>
  <si>
    <t>Montáž tvarovky STEELSTOPP DN 150</t>
  </si>
  <si>
    <t>134</t>
  </si>
  <si>
    <t>4220B0108</t>
  </si>
  <si>
    <t>Manžeta tes.STEELSTOPP, DN 150 (147-149) - 08-1961-0147-0000-00</t>
  </si>
  <si>
    <t>136</t>
  </si>
  <si>
    <t>4220B0404</t>
  </si>
  <si>
    <t>Tvarovka uzatv.STEELSTOPP, DN 150 (159) - 06-4639-0000-0010-09</t>
  </si>
  <si>
    <t>138</t>
  </si>
  <si>
    <t>805031150</t>
  </si>
  <si>
    <t>Vrtanie tvarovky STEELSTOPP DN 150</t>
  </si>
  <si>
    <t>140</t>
  </si>
  <si>
    <t>805032150</t>
  </si>
  <si>
    <t>Uzatvorenie potrubia STEELSTOPP DN 150</t>
  </si>
  <si>
    <t>142</t>
  </si>
  <si>
    <t>270</t>
  </si>
  <si>
    <t>Montáž potrubia ( M23 okrem plynovodov )</t>
  </si>
  <si>
    <t>807010368</t>
  </si>
  <si>
    <t>Príplatok na zvar 1.-2. stupňa 108 x 4,5</t>
  </si>
  <si>
    <t>144</t>
  </si>
  <si>
    <t>807010388</t>
  </si>
  <si>
    <t>Príplatok na zvar 1.-2. stupňa 159 x 4,5</t>
  </si>
  <si>
    <t>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</si>
</sst>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10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7" fillId="0" borderId="14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vertical="center"/>
    </xf>
    <xf numFmtId="4" fontId="8" fillId="0" borderId="20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4" fontId="8" fillId="0" borderId="0" xfId="0" applyNumberFormat="1" applyFont="1" applyAlignment="1"/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19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181" t="s">
        <v>13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R5" s="17"/>
      <c r="BE5" s="178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183" t="s">
        <v>16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R6" s="17"/>
      <c r="BE6" s="179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79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 t="s">
        <v>22</v>
      </c>
      <c r="AR8" s="17"/>
      <c r="BE8" s="179"/>
      <c r="BS8" s="14" t="s">
        <v>6</v>
      </c>
    </row>
    <row r="9" spans="1:74" s="1" customFormat="1" ht="14.45" customHeight="1">
      <c r="B9" s="17"/>
      <c r="AR9" s="17"/>
      <c r="BE9" s="179"/>
      <c r="BS9" s="14" t="s">
        <v>6</v>
      </c>
    </row>
    <row r="10" spans="1:74" s="1" customFormat="1" ht="12" customHeight="1">
      <c r="B10" s="17"/>
      <c r="D10" s="24" t="s">
        <v>23</v>
      </c>
      <c r="AK10" s="24" t="s">
        <v>24</v>
      </c>
      <c r="AN10" s="22" t="s">
        <v>1</v>
      </c>
      <c r="AR10" s="17"/>
      <c r="BE10" s="179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25</v>
      </c>
      <c r="AN11" s="22" t="s">
        <v>1</v>
      </c>
      <c r="AR11" s="17"/>
      <c r="BE11" s="179"/>
      <c r="BS11" s="14" t="s">
        <v>6</v>
      </c>
    </row>
    <row r="12" spans="1:74" s="1" customFormat="1" ht="6.95" customHeight="1">
      <c r="B12" s="17"/>
      <c r="AR12" s="17"/>
      <c r="BE12" s="179"/>
      <c r="BS12" s="14" t="s">
        <v>6</v>
      </c>
    </row>
    <row r="13" spans="1:74" s="1" customFormat="1" ht="12" customHeight="1">
      <c r="B13" s="17"/>
      <c r="D13" s="24" t="s">
        <v>26</v>
      </c>
      <c r="AK13" s="24" t="s">
        <v>24</v>
      </c>
      <c r="AN13" s="26" t="s">
        <v>27</v>
      </c>
      <c r="AR13" s="17"/>
      <c r="BE13" s="179"/>
      <c r="BS13" s="14" t="s">
        <v>6</v>
      </c>
    </row>
    <row r="14" spans="1:74" ht="12.75">
      <c r="B14" s="17"/>
      <c r="E14" s="184" t="s">
        <v>27</v>
      </c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24" t="s">
        <v>25</v>
      </c>
      <c r="AN14" s="26" t="s">
        <v>27</v>
      </c>
      <c r="AR14" s="17"/>
      <c r="BE14" s="179"/>
      <c r="BS14" s="14" t="s">
        <v>6</v>
      </c>
    </row>
    <row r="15" spans="1:74" s="1" customFormat="1" ht="6.95" customHeight="1">
      <c r="B15" s="17"/>
      <c r="AR15" s="17"/>
      <c r="BE15" s="179"/>
      <c r="BS15" s="14" t="s">
        <v>3</v>
      </c>
    </row>
    <row r="16" spans="1:74" s="1" customFormat="1" ht="12" customHeight="1">
      <c r="B16" s="17"/>
      <c r="D16" s="24" t="s">
        <v>28</v>
      </c>
      <c r="AK16" s="24" t="s">
        <v>24</v>
      </c>
      <c r="AN16" s="22" t="s">
        <v>1</v>
      </c>
      <c r="AR16" s="17"/>
      <c r="BE16" s="179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25</v>
      </c>
      <c r="AN17" s="22" t="s">
        <v>1</v>
      </c>
      <c r="AR17" s="17"/>
      <c r="BE17" s="179"/>
      <c r="BS17" s="14" t="s">
        <v>29</v>
      </c>
    </row>
    <row r="18" spans="1:71" s="1" customFormat="1" ht="6.95" customHeight="1">
      <c r="B18" s="17"/>
      <c r="AR18" s="17"/>
      <c r="BE18" s="179"/>
      <c r="BS18" s="14" t="s">
        <v>6</v>
      </c>
    </row>
    <row r="19" spans="1:71" s="1" customFormat="1" ht="12" customHeight="1">
      <c r="B19" s="17"/>
      <c r="D19" s="24" t="s">
        <v>30</v>
      </c>
      <c r="AK19" s="24" t="s">
        <v>24</v>
      </c>
      <c r="AN19" s="22" t="s">
        <v>1</v>
      </c>
      <c r="AR19" s="17"/>
      <c r="BE19" s="179"/>
      <c r="BS19" s="14" t="s">
        <v>6</v>
      </c>
    </row>
    <row r="20" spans="1:71" s="1" customFormat="1" ht="18.399999999999999" customHeight="1">
      <c r="B20" s="17"/>
      <c r="E20" s="22" t="s">
        <v>20</v>
      </c>
      <c r="AK20" s="24" t="s">
        <v>25</v>
      </c>
      <c r="AN20" s="22" t="s">
        <v>1</v>
      </c>
      <c r="AR20" s="17"/>
      <c r="BE20" s="179"/>
      <c r="BS20" s="14" t="s">
        <v>29</v>
      </c>
    </row>
    <row r="21" spans="1:71" s="1" customFormat="1" ht="6.95" customHeight="1">
      <c r="B21" s="17"/>
      <c r="AR21" s="17"/>
      <c r="BE21" s="179"/>
    </row>
    <row r="22" spans="1:71" s="1" customFormat="1" ht="12" customHeight="1">
      <c r="B22" s="17"/>
      <c r="D22" s="24" t="s">
        <v>31</v>
      </c>
      <c r="AR22" s="17"/>
      <c r="BE22" s="179"/>
    </row>
    <row r="23" spans="1:71" s="1" customFormat="1" ht="16.5" customHeight="1">
      <c r="B23" s="17"/>
      <c r="E23" s="186" t="s">
        <v>1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R23" s="17"/>
      <c r="BE23" s="179"/>
    </row>
    <row r="24" spans="1:71" s="1" customFormat="1" ht="6.95" customHeight="1">
      <c r="B24" s="17"/>
      <c r="AR24" s="17"/>
      <c r="BE24" s="179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79"/>
    </row>
    <row r="26" spans="1:71" s="2" customFormat="1" ht="25.9" customHeight="1">
      <c r="A26" s="29"/>
      <c r="B26" s="30"/>
      <c r="C26" s="29"/>
      <c r="D26" s="31" t="s">
        <v>32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87">
        <f>ROUND(AG94,2)</f>
        <v>0</v>
      </c>
      <c r="AL26" s="188"/>
      <c r="AM26" s="188"/>
      <c r="AN26" s="188"/>
      <c r="AO26" s="188"/>
      <c r="AP26" s="29"/>
      <c r="AQ26" s="29"/>
      <c r="AR26" s="30"/>
      <c r="BE26" s="179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79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189" t="s">
        <v>33</v>
      </c>
      <c r="M28" s="189"/>
      <c r="N28" s="189"/>
      <c r="O28" s="189"/>
      <c r="P28" s="189"/>
      <c r="Q28" s="29"/>
      <c r="R28" s="29"/>
      <c r="S28" s="29"/>
      <c r="T28" s="29"/>
      <c r="U28" s="29"/>
      <c r="V28" s="29"/>
      <c r="W28" s="189" t="s">
        <v>34</v>
      </c>
      <c r="X28" s="189"/>
      <c r="Y28" s="189"/>
      <c r="Z28" s="189"/>
      <c r="AA28" s="189"/>
      <c r="AB28" s="189"/>
      <c r="AC28" s="189"/>
      <c r="AD28" s="189"/>
      <c r="AE28" s="189"/>
      <c r="AF28" s="29"/>
      <c r="AG28" s="29"/>
      <c r="AH28" s="29"/>
      <c r="AI28" s="29"/>
      <c r="AJ28" s="29"/>
      <c r="AK28" s="189" t="s">
        <v>35</v>
      </c>
      <c r="AL28" s="189"/>
      <c r="AM28" s="189"/>
      <c r="AN28" s="189"/>
      <c r="AO28" s="189"/>
      <c r="AP28" s="29"/>
      <c r="AQ28" s="29"/>
      <c r="AR28" s="30"/>
      <c r="BE28" s="179"/>
    </row>
    <row r="29" spans="1:71" s="3" customFormat="1" ht="14.45" customHeight="1">
      <c r="B29" s="34"/>
      <c r="D29" s="24" t="s">
        <v>36</v>
      </c>
      <c r="F29" s="35" t="s">
        <v>37</v>
      </c>
      <c r="L29" s="192">
        <v>0.2</v>
      </c>
      <c r="M29" s="191"/>
      <c r="N29" s="191"/>
      <c r="O29" s="191"/>
      <c r="P29" s="191"/>
      <c r="Q29" s="36"/>
      <c r="R29" s="36"/>
      <c r="S29" s="36"/>
      <c r="T29" s="36"/>
      <c r="U29" s="36"/>
      <c r="V29" s="36"/>
      <c r="W29" s="190">
        <f>ROUND(AZ94, 2)</f>
        <v>0</v>
      </c>
      <c r="X29" s="191"/>
      <c r="Y29" s="191"/>
      <c r="Z29" s="191"/>
      <c r="AA29" s="191"/>
      <c r="AB29" s="191"/>
      <c r="AC29" s="191"/>
      <c r="AD29" s="191"/>
      <c r="AE29" s="191"/>
      <c r="AF29" s="36"/>
      <c r="AG29" s="36"/>
      <c r="AH29" s="36"/>
      <c r="AI29" s="36"/>
      <c r="AJ29" s="36"/>
      <c r="AK29" s="190">
        <f>ROUND(AV94, 2)</f>
        <v>0</v>
      </c>
      <c r="AL29" s="191"/>
      <c r="AM29" s="191"/>
      <c r="AN29" s="191"/>
      <c r="AO29" s="191"/>
      <c r="AP29" s="36"/>
      <c r="AQ29" s="36"/>
      <c r="AR29" s="37"/>
      <c r="AS29" s="36"/>
      <c r="AT29" s="36"/>
      <c r="AU29" s="36"/>
      <c r="AV29" s="36"/>
      <c r="AW29" s="36"/>
      <c r="AX29" s="36"/>
      <c r="AY29" s="36"/>
      <c r="AZ29" s="36"/>
      <c r="BE29" s="180"/>
    </row>
    <row r="30" spans="1:71" s="3" customFormat="1" ht="14.45" customHeight="1">
      <c r="B30" s="34"/>
      <c r="F30" s="35" t="s">
        <v>38</v>
      </c>
      <c r="L30" s="192">
        <v>0.2</v>
      </c>
      <c r="M30" s="191"/>
      <c r="N30" s="191"/>
      <c r="O30" s="191"/>
      <c r="P30" s="191"/>
      <c r="Q30" s="36"/>
      <c r="R30" s="36"/>
      <c r="S30" s="36"/>
      <c r="T30" s="36"/>
      <c r="U30" s="36"/>
      <c r="V30" s="36"/>
      <c r="W30" s="190">
        <f>ROUND(BA94, 2)</f>
        <v>0</v>
      </c>
      <c r="X30" s="191"/>
      <c r="Y30" s="191"/>
      <c r="Z30" s="191"/>
      <c r="AA30" s="191"/>
      <c r="AB30" s="191"/>
      <c r="AC30" s="191"/>
      <c r="AD30" s="191"/>
      <c r="AE30" s="191"/>
      <c r="AF30" s="36"/>
      <c r="AG30" s="36"/>
      <c r="AH30" s="36"/>
      <c r="AI30" s="36"/>
      <c r="AJ30" s="36"/>
      <c r="AK30" s="190">
        <f>ROUND(AW94, 2)</f>
        <v>0</v>
      </c>
      <c r="AL30" s="191"/>
      <c r="AM30" s="191"/>
      <c r="AN30" s="191"/>
      <c r="AO30" s="191"/>
      <c r="AP30" s="36"/>
      <c r="AQ30" s="36"/>
      <c r="AR30" s="37"/>
      <c r="AS30" s="36"/>
      <c r="AT30" s="36"/>
      <c r="AU30" s="36"/>
      <c r="AV30" s="36"/>
      <c r="AW30" s="36"/>
      <c r="AX30" s="36"/>
      <c r="AY30" s="36"/>
      <c r="AZ30" s="36"/>
      <c r="BE30" s="180"/>
    </row>
    <row r="31" spans="1:71" s="3" customFormat="1" ht="14.45" hidden="1" customHeight="1">
      <c r="B31" s="34"/>
      <c r="F31" s="24" t="s">
        <v>39</v>
      </c>
      <c r="L31" s="195">
        <v>0.2</v>
      </c>
      <c r="M31" s="194"/>
      <c r="N31" s="194"/>
      <c r="O31" s="194"/>
      <c r="P31" s="194"/>
      <c r="W31" s="193">
        <f>ROUND(BB94, 2)</f>
        <v>0</v>
      </c>
      <c r="X31" s="194"/>
      <c r="Y31" s="194"/>
      <c r="Z31" s="194"/>
      <c r="AA31" s="194"/>
      <c r="AB31" s="194"/>
      <c r="AC31" s="194"/>
      <c r="AD31" s="194"/>
      <c r="AE31" s="194"/>
      <c r="AK31" s="193">
        <v>0</v>
      </c>
      <c r="AL31" s="194"/>
      <c r="AM31" s="194"/>
      <c r="AN31" s="194"/>
      <c r="AO31" s="194"/>
      <c r="AR31" s="34"/>
      <c r="BE31" s="180"/>
    </row>
    <row r="32" spans="1:71" s="3" customFormat="1" ht="14.45" hidden="1" customHeight="1">
      <c r="B32" s="34"/>
      <c r="F32" s="24" t="s">
        <v>40</v>
      </c>
      <c r="L32" s="195">
        <v>0.2</v>
      </c>
      <c r="M32" s="194"/>
      <c r="N32" s="194"/>
      <c r="O32" s="194"/>
      <c r="P32" s="194"/>
      <c r="W32" s="193">
        <f>ROUND(BC94, 2)</f>
        <v>0</v>
      </c>
      <c r="X32" s="194"/>
      <c r="Y32" s="194"/>
      <c r="Z32" s="194"/>
      <c r="AA32" s="194"/>
      <c r="AB32" s="194"/>
      <c r="AC32" s="194"/>
      <c r="AD32" s="194"/>
      <c r="AE32" s="194"/>
      <c r="AK32" s="193">
        <v>0</v>
      </c>
      <c r="AL32" s="194"/>
      <c r="AM32" s="194"/>
      <c r="AN32" s="194"/>
      <c r="AO32" s="194"/>
      <c r="AR32" s="34"/>
      <c r="BE32" s="180"/>
    </row>
    <row r="33" spans="1:57" s="3" customFormat="1" ht="14.45" hidden="1" customHeight="1">
      <c r="B33" s="34"/>
      <c r="F33" s="35" t="s">
        <v>41</v>
      </c>
      <c r="L33" s="192">
        <v>0</v>
      </c>
      <c r="M33" s="191"/>
      <c r="N33" s="191"/>
      <c r="O33" s="191"/>
      <c r="P33" s="191"/>
      <c r="Q33" s="36"/>
      <c r="R33" s="36"/>
      <c r="S33" s="36"/>
      <c r="T33" s="36"/>
      <c r="U33" s="36"/>
      <c r="V33" s="36"/>
      <c r="W33" s="190">
        <f>ROUND(BD94, 2)</f>
        <v>0</v>
      </c>
      <c r="X33" s="191"/>
      <c r="Y33" s="191"/>
      <c r="Z33" s="191"/>
      <c r="AA33" s="191"/>
      <c r="AB33" s="191"/>
      <c r="AC33" s="191"/>
      <c r="AD33" s="191"/>
      <c r="AE33" s="191"/>
      <c r="AF33" s="36"/>
      <c r="AG33" s="36"/>
      <c r="AH33" s="36"/>
      <c r="AI33" s="36"/>
      <c r="AJ33" s="36"/>
      <c r="AK33" s="190">
        <v>0</v>
      </c>
      <c r="AL33" s="191"/>
      <c r="AM33" s="191"/>
      <c r="AN33" s="191"/>
      <c r="AO33" s="191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180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79"/>
    </row>
    <row r="35" spans="1:57" s="2" customFormat="1" ht="25.9" customHeight="1">
      <c r="A35" s="29"/>
      <c r="B35" s="30"/>
      <c r="C35" s="38"/>
      <c r="D35" s="39" t="s">
        <v>42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43</v>
      </c>
      <c r="U35" s="40"/>
      <c r="V35" s="40"/>
      <c r="W35" s="40"/>
      <c r="X35" s="196" t="s">
        <v>44</v>
      </c>
      <c r="Y35" s="197"/>
      <c r="Z35" s="197"/>
      <c r="AA35" s="197"/>
      <c r="AB35" s="197"/>
      <c r="AC35" s="40"/>
      <c r="AD35" s="40"/>
      <c r="AE35" s="40"/>
      <c r="AF35" s="40"/>
      <c r="AG35" s="40"/>
      <c r="AH35" s="40"/>
      <c r="AI35" s="40"/>
      <c r="AJ35" s="40"/>
      <c r="AK35" s="198">
        <f>SUM(AK26:AK33)</f>
        <v>0</v>
      </c>
      <c r="AL35" s="197"/>
      <c r="AM35" s="197"/>
      <c r="AN35" s="197"/>
      <c r="AO35" s="199"/>
      <c r="AP35" s="38"/>
      <c r="AQ35" s="38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42"/>
      <c r="D49" s="43" t="s">
        <v>45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46</v>
      </c>
      <c r="AI49" s="44"/>
      <c r="AJ49" s="44"/>
      <c r="AK49" s="44"/>
      <c r="AL49" s="44"/>
      <c r="AM49" s="44"/>
      <c r="AN49" s="44"/>
      <c r="AO49" s="44"/>
      <c r="AR49" s="42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5" t="s">
        <v>47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5" t="s">
        <v>48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5" t="s">
        <v>47</v>
      </c>
      <c r="AI60" s="32"/>
      <c r="AJ60" s="32"/>
      <c r="AK60" s="32"/>
      <c r="AL60" s="32"/>
      <c r="AM60" s="45" t="s">
        <v>48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3" t="s">
        <v>49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50</v>
      </c>
      <c r="AI64" s="46"/>
      <c r="AJ64" s="46"/>
      <c r="AK64" s="46"/>
      <c r="AL64" s="46"/>
      <c r="AM64" s="46"/>
      <c r="AN64" s="46"/>
      <c r="AO64" s="46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5" t="s">
        <v>47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5" t="s">
        <v>48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5" t="s">
        <v>47</v>
      </c>
      <c r="AI75" s="32"/>
      <c r="AJ75" s="32"/>
      <c r="AK75" s="32"/>
      <c r="AL75" s="32"/>
      <c r="AM75" s="45" t="s">
        <v>48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0"/>
      <c r="BE77" s="29"/>
    </row>
    <row r="81" spans="1:91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0"/>
      <c r="BE81" s="29"/>
    </row>
    <row r="82" spans="1:91" s="2" customFormat="1" ht="24.95" customHeight="1">
      <c r="A82" s="29"/>
      <c r="B82" s="30"/>
      <c r="C82" s="18" t="s">
        <v>51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51"/>
      <c r="C84" s="24" t="s">
        <v>12</v>
      </c>
      <c r="L84" s="4" t="str">
        <f>K5</f>
        <v>8</v>
      </c>
      <c r="AR84" s="51"/>
    </row>
    <row r="85" spans="1:91" s="5" customFormat="1" ht="36.950000000000003" customHeight="1">
      <c r="B85" s="52"/>
      <c r="C85" s="53" t="s">
        <v>15</v>
      </c>
      <c r="L85" s="200" t="str">
        <f>K6</f>
        <v>Záložný zdroj tepla E</v>
      </c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R85" s="52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4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202" t="str">
        <f>IF(AN8= "","",AN8)</f>
        <v>24. 5. 2024</v>
      </c>
      <c r="AN87" s="202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23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28</v>
      </c>
      <c r="AJ89" s="29"/>
      <c r="AK89" s="29"/>
      <c r="AL89" s="29"/>
      <c r="AM89" s="203" t="str">
        <f>IF(E17="","",E17)</f>
        <v xml:space="preserve"> </v>
      </c>
      <c r="AN89" s="204"/>
      <c r="AO89" s="204"/>
      <c r="AP89" s="204"/>
      <c r="AQ89" s="29"/>
      <c r="AR89" s="30"/>
      <c r="AS89" s="205" t="s">
        <v>52</v>
      </c>
      <c r="AT89" s="206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9"/>
    </row>
    <row r="90" spans="1:91" s="2" customFormat="1" ht="15.2" customHeight="1">
      <c r="A90" s="29"/>
      <c r="B90" s="30"/>
      <c r="C90" s="24" t="s">
        <v>26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30</v>
      </c>
      <c r="AJ90" s="29"/>
      <c r="AK90" s="29"/>
      <c r="AL90" s="29"/>
      <c r="AM90" s="203" t="str">
        <f>IF(E20="","",E20)</f>
        <v xml:space="preserve"> </v>
      </c>
      <c r="AN90" s="204"/>
      <c r="AO90" s="204"/>
      <c r="AP90" s="204"/>
      <c r="AQ90" s="29"/>
      <c r="AR90" s="30"/>
      <c r="AS90" s="207"/>
      <c r="AT90" s="208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07"/>
      <c r="AT91" s="208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29"/>
    </row>
    <row r="92" spans="1:91" s="2" customFormat="1" ht="29.25" customHeight="1">
      <c r="A92" s="29"/>
      <c r="B92" s="30"/>
      <c r="C92" s="209" t="s">
        <v>53</v>
      </c>
      <c r="D92" s="210"/>
      <c r="E92" s="210"/>
      <c r="F92" s="210"/>
      <c r="G92" s="210"/>
      <c r="H92" s="60"/>
      <c r="I92" s="211" t="s">
        <v>54</v>
      </c>
      <c r="J92" s="210"/>
      <c r="K92" s="210"/>
      <c r="L92" s="210"/>
      <c r="M92" s="210"/>
      <c r="N92" s="210"/>
      <c r="O92" s="210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  <c r="AE92" s="210"/>
      <c r="AF92" s="210"/>
      <c r="AG92" s="212" t="s">
        <v>55</v>
      </c>
      <c r="AH92" s="210"/>
      <c r="AI92" s="210"/>
      <c r="AJ92" s="210"/>
      <c r="AK92" s="210"/>
      <c r="AL92" s="210"/>
      <c r="AM92" s="210"/>
      <c r="AN92" s="211" t="s">
        <v>56</v>
      </c>
      <c r="AO92" s="210"/>
      <c r="AP92" s="213"/>
      <c r="AQ92" s="61" t="s">
        <v>57</v>
      </c>
      <c r="AR92" s="30"/>
      <c r="AS92" s="62" t="s">
        <v>58</v>
      </c>
      <c r="AT92" s="63" t="s">
        <v>59</v>
      </c>
      <c r="AU92" s="63" t="s">
        <v>60</v>
      </c>
      <c r="AV92" s="63" t="s">
        <v>61</v>
      </c>
      <c r="AW92" s="63" t="s">
        <v>62</v>
      </c>
      <c r="AX92" s="63" t="s">
        <v>63</v>
      </c>
      <c r="AY92" s="63" t="s">
        <v>64</v>
      </c>
      <c r="AZ92" s="63" t="s">
        <v>65</v>
      </c>
      <c r="BA92" s="63" t="s">
        <v>66</v>
      </c>
      <c r="BB92" s="63" t="s">
        <v>67</v>
      </c>
      <c r="BC92" s="63" t="s">
        <v>68</v>
      </c>
      <c r="BD92" s="64" t="s">
        <v>69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29"/>
    </row>
    <row r="94" spans="1:91" s="6" customFormat="1" ht="32.450000000000003" customHeight="1">
      <c r="B94" s="68"/>
      <c r="C94" s="69" t="s">
        <v>70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217">
        <f>ROUND(SUM(AG95:AG96),2)</f>
        <v>0</v>
      </c>
      <c r="AH94" s="217"/>
      <c r="AI94" s="217"/>
      <c r="AJ94" s="217"/>
      <c r="AK94" s="217"/>
      <c r="AL94" s="217"/>
      <c r="AM94" s="217"/>
      <c r="AN94" s="218">
        <f>SUM(AG94,AT94)</f>
        <v>0</v>
      </c>
      <c r="AO94" s="218"/>
      <c r="AP94" s="218"/>
      <c r="AQ94" s="72" t="s">
        <v>1</v>
      </c>
      <c r="AR94" s="68"/>
      <c r="AS94" s="73">
        <f>ROUND(SUM(AS95:AS96),2)</f>
        <v>0</v>
      </c>
      <c r="AT94" s="74">
        <f>ROUND(SUM(AV94:AW94),2)</f>
        <v>0</v>
      </c>
      <c r="AU94" s="75">
        <f>ROUND(SUM(AU95:AU96),5)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ROUND(SUM(AZ95:AZ96),2)</f>
        <v>0</v>
      </c>
      <c r="BA94" s="74">
        <f>ROUND(SUM(BA95:BA96),2)</f>
        <v>0</v>
      </c>
      <c r="BB94" s="74">
        <f>ROUND(SUM(BB95:BB96),2)</f>
        <v>0</v>
      </c>
      <c r="BC94" s="74">
        <f>ROUND(SUM(BC95:BC96),2)</f>
        <v>0</v>
      </c>
      <c r="BD94" s="76">
        <f>ROUND(SUM(BD95:BD96),2)</f>
        <v>0</v>
      </c>
      <c r="BS94" s="77" t="s">
        <v>71</v>
      </c>
      <c r="BT94" s="77" t="s">
        <v>72</v>
      </c>
      <c r="BU94" s="78" t="s">
        <v>73</v>
      </c>
      <c r="BV94" s="77" t="s">
        <v>74</v>
      </c>
      <c r="BW94" s="77" t="s">
        <v>4</v>
      </c>
      <c r="BX94" s="77" t="s">
        <v>75</v>
      </c>
      <c r="CL94" s="77" t="s">
        <v>1</v>
      </c>
    </row>
    <row r="95" spans="1:91" s="7" customFormat="1" ht="24.75" customHeight="1">
      <c r="A95" s="79" t="s">
        <v>76</v>
      </c>
      <c r="B95" s="80"/>
      <c r="C95" s="81"/>
      <c r="D95" s="216" t="s">
        <v>77</v>
      </c>
      <c r="E95" s="216"/>
      <c r="F95" s="216"/>
      <c r="G95" s="216"/>
      <c r="H95" s="216"/>
      <c r="I95" s="82"/>
      <c r="J95" s="216" t="s">
        <v>78</v>
      </c>
      <c r="K95" s="216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4">
        <f>'8.2 - SO 02 MaRZ a meradl...'!J30</f>
        <v>0</v>
      </c>
      <c r="AH95" s="215"/>
      <c r="AI95" s="215"/>
      <c r="AJ95" s="215"/>
      <c r="AK95" s="215"/>
      <c r="AL95" s="215"/>
      <c r="AM95" s="215"/>
      <c r="AN95" s="214">
        <f>SUM(AG95,AT95)</f>
        <v>0</v>
      </c>
      <c r="AO95" s="215"/>
      <c r="AP95" s="215"/>
      <c r="AQ95" s="83" t="s">
        <v>79</v>
      </c>
      <c r="AR95" s="80"/>
      <c r="AS95" s="84">
        <v>0</v>
      </c>
      <c r="AT95" s="85">
        <f>ROUND(SUM(AV95:AW95),2)</f>
        <v>0</v>
      </c>
      <c r="AU95" s="86">
        <f>'8.2 - SO 02 MaRZ a meradl...'!P121</f>
        <v>0</v>
      </c>
      <c r="AV95" s="85">
        <f>'8.2 - SO 02 MaRZ a meradl...'!J33</f>
        <v>0</v>
      </c>
      <c r="AW95" s="85">
        <f>'8.2 - SO 02 MaRZ a meradl...'!J34</f>
        <v>0</v>
      </c>
      <c r="AX95" s="85">
        <f>'8.2 - SO 02 MaRZ a meradl...'!J35</f>
        <v>0</v>
      </c>
      <c r="AY95" s="85">
        <f>'8.2 - SO 02 MaRZ a meradl...'!J36</f>
        <v>0</v>
      </c>
      <c r="AZ95" s="85">
        <f>'8.2 - SO 02 MaRZ a meradl...'!F33</f>
        <v>0</v>
      </c>
      <c r="BA95" s="85">
        <f>'8.2 - SO 02 MaRZ a meradl...'!F34</f>
        <v>0</v>
      </c>
      <c r="BB95" s="85">
        <f>'8.2 - SO 02 MaRZ a meradl...'!F35</f>
        <v>0</v>
      </c>
      <c r="BC95" s="85">
        <f>'8.2 - SO 02 MaRZ a meradl...'!F36</f>
        <v>0</v>
      </c>
      <c r="BD95" s="87">
        <f>'8.2 - SO 02 MaRZ a meradl...'!F37</f>
        <v>0</v>
      </c>
      <c r="BT95" s="88" t="s">
        <v>80</v>
      </c>
      <c r="BV95" s="88" t="s">
        <v>74</v>
      </c>
      <c r="BW95" s="88" t="s">
        <v>81</v>
      </c>
      <c r="BX95" s="88" t="s">
        <v>4</v>
      </c>
      <c r="CL95" s="88" t="s">
        <v>1</v>
      </c>
      <c r="CM95" s="88" t="s">
        <v>72</v>
      </c>
    </row>
    <row r="96" spans="1:91" s="7" customFormat="1" ht="16.5" customHeight="1">
      <c r="A96" s="79" t="s">
        <v>76</v>
      </c>
      <c r="B96" s="80"/>
      <c r="C96" s="81"/>
      <c r="D96" s="216" t="s">
        <v>82</v>
      </c>
      <c r="E96" s="216"/>
      <c r="F96" s="216"/>
      <c r="G96" s="216"/>
      <c r="H96" s="216"/>
      <c r="I96" s="82"/>
      <c r="J96" s="216" t="s">
        <v>83</v>
      </c>
      <c r="K96" s="216"/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/>
      <c r="AC96" s="216"/>
      <c r="AD96" s="216"/>
      <c r="AE96" s="216"/>
      <c r="AF96" s="216"/>
      <c r="AG96" s="214">
        <f>'8.1 - SO 01 - STL prípojk...'!J30</f>
        <v>0</v>
      </c>
      <c r="AH96" s="215"/>
      <c r="AI96" s="215"/>
      <c r="AJ96" s="215"/>
      <c r="AK96" s="215"/>
      <c r="AL96" s="215"/>
      <c r="AM96" s="215"/>
      <c r="AN96" s="214">
        <f>SUM(AG96,AT96)</f>
        <v>0</v>
      </c>
      <c r="AO96" s="215"/>
      <c r="AP96" s="215"/>
      <c r="AQ96" s="83" t="s">
        <v>79</v>
      </c>
      <c r="AR96" s="80"/>
      <c r="AS96" s="89">
        <v>0</v>
      </c>
      <c r="AT96" s="90">
        <f>ROUND(SUM(AV96:AW96),2)</f>
        <v>0</v>
      </c>
      <c r="AU96" s="91">
        <f>'8.1 - SO 01 - STL prípojk...'!P122</f>
        <v>0</v>
      </c>
      <c r="AV96" s="90">
        <f>'8.1 - SO 01 - STL prípojk...'!J33</f>
        <v>0</v>
      </c>
      <c r="AW96" s="90">
        <f>'8.1 - SO 01 - STL prípojk...'!J34</f>
        <v>0</v>
      </c>
      <c r="AX96" s="90">
        <f>'8.1 - SO 01 - STL prípojk...'!J35</f>
        <v>0</v>
      </c>
      <c r="AY96" s="90">
        <f>'8.1 - SO 01 - STL prípojk...'!J36</f>
        <v>0</v>
      </c>
      <c r="AZ96" s="90">
        <f>'8.1 - SO 01 - STL prípojk...'!F33</f>
        <v>0</v>
      </c>
      <c r="BA96" s="90">
        <f>'8.1 - SO 01 - STL prípojk...'!F34</f>
        <v>0</v>
      </c>
      <c r="BB96" s="90">
        <f>'8.1 - SO 01 - STL prípojk...'!F35</f>
        <v>0</v>
      </c>
      <c r="BC96" s="90">
        <f>'8.1 - SO 01 - STL prípojk...'!F36</f>
        <v>0</v>
      </c>
      <c r="BD96" s="92">
        <f>'8.1 - SO 01 - STL prípojk...'!F37</f>
        <v>0</v>
      </c>
      <c r="BT96" s="88" t="s">
        <v>80</v>
      </c>
      <c r="BV96" s="88" t="s">
        <v>74</v>
      </c>
      <c r="BW96" s="88" t="s">
        <v>84</v>
      </c>
      <c r="BX96" s="88" t="s">
        <v>4</v>
      </c>
      <c r="CL96" s="88" t="s">
        <v>20</v>
      </c>
      <c r="CM96" s="88" t="s">
        <v>72</v>
      </c>
    </row>
    <row r="97" spans="1:57" s="2" customFormat="1" ht="30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  <row r="98" spans="1:57" s="2" customFormat="1" ht="6.95" customHeight="1">
      <c r="A98" s="29"/>
      <c r="B98" s="4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</sheetData>
  <mergeCells count="46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8.2 - SO 02 MaRZ a meradl...'!C2" display="/"/>
    <hyperlink ref="A96" location="'8.1 - SO 01 - STL prípojk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1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4" t="s">
        <v>81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72</v>
      </c>
    </row>
    <row r="4" spans="1:46" s="1" customFormat="1" ht="24.95" customHeight="1">
      <c r="B4" s="17"/>
      <c r="D4" s="18" t="s">
        <v>85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0" t="str">
        <f>'Rekapitulácia stavby'!K6</f>
        <v>Záložný zdroj tepla E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86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200" t="s">
        <v>87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24. 5. 2024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25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181"/>
      <c r="G18" s="181"/>
      <c r="H18" s="181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30</v>
      </c>
      <c r="E23" s="29"/>
      <c r="F23" s="29"/>
      <c r="G23" s="29"/>
      <c r="H23" s="29"/>
      <c r="I23" s="24" t="s">
        <v>24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31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186" t="s">
        <v>1</v>
      </c>
      <c r="F27" s="186"/>
      <c r="G27" s="186"/>
      <c r="H27" s="186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32</v>
      </c>
      <c r="E30" s="29"/>
      <c r="F30" s="29"/>
      <c r="G30" s="29"/>
      <c r="H30" s="29"/>
      <c r="I30" s="29"/>
      <c r="J30" s="71">
        <f>ROUND(J121,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34</v>
      </c>
      <c r="G32" s="29"/>
      <c r="H32" s="29"/>
      <c r="I32" s="33" t="s">
        <v>33</v>
      </c>
      <c r="J32" s="33" t="s">
        <v>35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36</v>
      </c>
      <c r="E33" s="35" t="s">
        <v>37</v>
      </c>
      <c r="F33" s="99">
        <f>ROUND((SUM(BE121:BE170)),  2)</f>
        <v>0</v>
      </c>
      <c r="G33" s="100"/>
      <c r="H33" s="100"/>
      <c r="I33" s="101">
        <v>0.2</v>
      </c>
      <c r="J33" s="99">
        <f>ROUND(((SUM(BE121:BE170))*I33),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38</v>
      </c>
      <c r="F34" s="99">
        <f>ROUND((SUM(BF121:BF170)),  2)</f>
        <v>0</v>
      </c>
      <c r="G34" s="100"/>
      <c r="H34" s="100"/>
      <c r="I34" s="101">
        <v>0.2</v>
      </c>
      <c r="J34" s="99">
        <f>ROUND(((SUM(BF121:BF170))*I34),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39</v>
      </c>
      <c r="F35" s="102">
        <f>ROUND((SUM(BG121:BG170)),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40</v>
      </c>
      <c r="F36" s="102">
        <f>ROUND((SUM(BH121:BH170)),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41</v>
      </c>
      <c r="F37" s="99">
        <f>ROUND((SUM(BI121:BI170)),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42</v>
      </c>
      <c r="E39" s="60"/>
      <c r="F39" s="60"/>
      <c r="G39" s="106" t="s">
        <v>43</v>
      </c>
      <c r="H39" s="107" t="s">
        <v>44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45</v>
      </c>
      <c r="E50" s="44"/>
      <c r="F50" s="44"/>
      <c r="G50" s="43" t="s">
        <v>46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47</v>
      </c>
      <c r="E61" s="32"/>
      <c r="F61" s="110" t="s">
        <v>48</v>
      </c>
      <c r="G61" s="45" t="s">
        <v>47</v>
      </c>
      <c r="H61" s="32"/>
      <c r="I61" s="32"/>
      <c r="J61" s="111" t="s">
        <v>48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49</v>
      </c>
      <c r="E65" s="46"/>
      <c r="F65" s="46"/>
      <c r="G65" s="43" t="s">
        <v>50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47</v>
      </c>
      <c r="E76" s="32"/>
      <c r="F76" s="110" t="s">
        <v>48</v>
      </c>
      <c r="G76" s="45" t="s">
        <v>47</v>
      </c>
      <c r="H76" s="32"/>
      <c r="I76" s="32"/>
      <c r="J76" s="111" t="s">
        <v>48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88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Záložný zdroj tepla E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86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200" t="str">
        <f>E9</f>
        <v>8.2 - SO 02 MaRZ a meradlo zemného plynu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5" t="str">
        <f>IF(J12="","",J12)</f>
        <v>24. 5. 2024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23</v>
      </c>
      <c r="D91" s="29"/>
      <c r="E91" s="29"/>
      <c r="F91" s="22" t="str">
        <f>E15</f>
        <v xml:space="preserve"> </v>
      </c>
      <c r="G91" s="29"/>
      <c r="H91" s="29"/>
      <c r="I91" s="24" t="s">
        <v>28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30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89</v>
      </c>
      <c r="D94" s="104"/>
      <c r="E94" s="104"/>
      <c r="F94" s="104"/>
      <c r="G94" s="104"/>
      <c r="H94" s="104"/>
      <c r="I94" s="104"/>
      <c r="J94" s="113" t="s">
        <v>90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91</v>
      </c>
      <c r="D96" s="29"/>
      <c r="E96" s="29"/>
      <c r="F96" s="29"/>
      <c r="G96" s="29"/>
      <c r="H96" s="29"/>
      <c r="I96" s="29"/>
      <c r="J96" s="71">
        <f>J121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92</v>
      </c>
    </row>
    <row r="97" spans="1:31" s="9" customFormat="1" ht="24.95" hidden="1" customHeight="1">
      <c r="B97" s="115"/>
      <c r="D97" s="116" t="s">
        <v>93</v>
      </c>
      <c r="E97" s="117"/>
      <c r="F97" s="117"/>
      <c r="G97" s="117"/>
      <c r="H97" s="117"/>
      <c r="I97" s="117"/>
      <c r="J97" s="118">
        <f>J122</f>
        <v>0</v>
      </c>
      <c r="L97" s="115"/>
    </row>
    <row r="98" spans="1:31" s="9" customFormat="1" ht="24.95" hidden="1" customHeight="1">
      <c r="B98" s="115"/>
      <c r="D98" s="116" t="s">
        <v>94</v>
      </c>
      <c r="E98" s="117"/>
      <c r="F98" s="117"/>
      <c r="G98" s="117"/>
      <c r="H98" s="117"/>
      <c r="I98" s="117"/>
      <c r="J98" s="118">
        <f>J127</f>
        <v>0</v>
      </c>
      <c r="L98" s="115"/>
    </row>
    <row r="99" spans="1:31" s="9" customFormat="1" ht="24.95" hidden="1" customHeight="1">
      <c r="B99" s="115"/>
      <c r="D99" s="116" t="s">
        <v>95</v>
      </c>
      <c r="E99" s="117"/>
      <c r="F99" s="117"/>
      <c r="G99" s="117"/>
      <c r="H99" s="117"/>
      <c r="I99" s="117"/>
      <c r="J99" s="118">
        <f>J156</f>
        <v>0</v>
      </c>
      <c r="L99" s="115"/>
    </row>
    <row r="100" spans="1:31" s="9" customFormat="1" ht="24.95" hidden="1" customHeight="1">
      <c r="B100" s="115"/>
      <c r="D100" s="116" t="s">
        <v>96</v>
      </c>
      <c r="E100" s="117"/>
      <c r="F100" s="117"/>
      <c r="G100" s="117"/>
      <c r="H100" s="117"/>
      <c r="I100" s="117"/>
      <c r="J100" s="118">
        <f>J167</f>
        <v>0</v>
      </c>
      <c r="L100" s="115"/>
    </row>
    <row r="101" spans="1:31" s="9" customFormat="1" ht="24.95" hidden="1" customHeight="1">
      <c r="B101" s="115"/>
      <c r="D101" s="116" t="s">
        <v>97</v>
      </c>
      <c r="E101" s="117"/>
      <c r="F101" s="117"/>
      <c r="G101" s="117"/>
      <c r="H101" s="117"/>
      <c r="I101" s="117"/>
      <c r="J101" s="118">
        <f>J169</f>
        <v>0</v>
      </c>
      <c r="L101" s="115"/>
    </row>
    <row r="102" spans="1:31" s="2" customFormat="1" ht="21.75" hidden="1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42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hidden="1" customHeight="1">
      <c r="A103" s="29"/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t="11.25" hidden="1"/>
    <row r="105" spans="1:31" ht="11.25" hidden="1"/>
    <row r="106" spans="1:31" ht="11.25" hidden="1"/>
    <row r="107" spans="1:31" s="2" customFormat="1" ht="6.95" customHeight="1">
      <c r="A107" s="29"/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98</v>
      </c>
      <c r="D108" s="29"/>
      <c r="E108" s="29"/>
      <c r="F108" s="29"/>
      <c r="G108" s="29"/>
      <c r="H108" s="29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15</v>
      </c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20" t="str">
        <f>E7</f>
        <v>Záložný zdroj tepla E</v>
      </c>
      <c r="F111" s="221"/>
      <c r="G111" s="221"/>
      <c r="H111" s="221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86</v>
      </c>
      <c r="D112" s="29"/>
      <c r="E112" s="29"/>
      <c r="F112" s="29"/>
      <c r="G112" s="29"/>
      <c r="H112" s="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200" t="str">
        <f>E9</f>
        <v>8.2 - SO 02 MaRZ a meradlo zemného plynu</v>
      </c>
      <c r="F113" s="222"/>
      <c r="G113" s="222"/>
      <c r="H113" s="222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19</v>
      </c>
      <c r="D115" s="29"/>
      <c r="E115" s="29"/>
      <c r="F115" s="22" t="str">
        <f>F12</f>
        <v xml:space="preserve"> </v>
      </c>
      <c r="G115" s="29"/>
      <c r="H115" s="29"/>
      <c r="I115" s="24" t="s">
        <v>21</v>
      </c>
      <c r="J115" s="55" t="str">
        <f>IF(J12="","",J12)</f>
        <v>24. 5. 2024</v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23</v>
      </c>
      <c r="D117" s="29"/>
      <c r="E117" s="29"/>
      <c r="F117" s="22" t="str">
        <f>E15</f>
        <v xml:space="preserve"> </v>
      </c>
      <c r="G117" s="29"/>
      <c r="H117" s="29"/>
      <c r="I117" s="24" t="s">
        <v>28</v>
      </c>
      <c r="J117" s="27" t="str">
        <f>E21</f>
        <v xml:space="preserve"> </v>
      </c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26</v>
      </c>
      <c r="D118" s="29"/>
      <c r="E118" s="29"/>
      <c r="F118" s="22" t="str">
        <f>IF(E18="","",E18)</f>
        <v>Vyplň údaj</v>
      </c>
      <c r="G118" s="29"/>
      <c r="H118" s="29"/>
      <c r="I118" s="24" t="s">
        <v>30</v>
      </c>
      <c r="J118" s="27" t="str">
        <f>E24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0" customFormat="1" ht="29.25" customHeight="1">
      <c r="A120" s="119"/>
      <c r="B120" s="120"/>
      <c r="C120" s="121" t="s">
        <v>99</v>
      </c>
      <c r="D120" s="122" t="s">
        <v>57</v>
      </c>
      <c r="E120" s="122" t="s">
        <v>53</v>
      </c>
      <c r="F120" s="122" t="s">
        <v>54</v>
      </c>
      <c r="G120" s="122" t="s">
        <v>100</v>
      </c>
      <c r="H120" s="122" t="s">
        <v>101</v>
      </c>
      <c r="I120" s="122" t="s">
        <v>102</v>
      </c>
      <c r="J120" s="123" t="s">
        <v>90</v>
      </c>
      <c r="K120" s="124" t="s">
        <v>103</v>
      </c>
      <c r="L120" s="125"/>
      <c r="M120" s="62" t="s">
        <v>1</v>
      </c>
      <c r="N120" s="63" t="s">
        <v>36</v>
      </c>
      <c r="O120" s="63" t="s">
        <v>104</v>
      </c>
      <c r="P120" s="63" t="s">
        <v>105</v>
      </c>
      <c r="Q120" s="63" t="s">
        <v>106</v>
      </c>
      <c r="R120" s="63" t="s">
        <v>107</v>
      </c>
      <c r="S120" s="63" t="s">
        <v>108</v>
      </c>
      <c r="T120" s="64" t="s">
        <v>109</v>
      </c>
      <c r="U120" s="119"/>
      <c r="V120" s="119"/>
      <c r="W120" s="119"/>
      <c r="X120" s="119"/>
      <c r="Y120" s="119"/>
      <c r="Z120" s="119"/>
      <c r="AA120" s="119"/>
      <c r="AB120" s="119"/>
      <c r="AC120" s="119"/>
      <c r="AD120" s="119"/>
      <c r="AE120" s="119"/>
    </row>
    <row r="121" spans="1:65" s="2" customFormat="1" ht="22.9" customHeight="1">
      <c r="A121" s="29"/>
      <c r="B121" s="30"/>
      <c r="C121" s="69" t="s">
        <v>91</v>
      </c>
      <c r="D121" s="29"/>
      <c r="E121" s="29"/>
      <c r="F121" s="29"/>
      <c r="G121" s="29"/>
      <c r="H121" s="29"/>
      <c r="I121" s="29"/>
      <c r="J121" s="126">
        <f>BK121</f>
        <v>0</v>
      </c>
      <c r="K121" s="29"/>
      <c r="L121" s="30"/>
      <c r="M121" s="65"/>
      <c r="N121" s="56"/>
      <c r="O121" s="66"/>
      <c r="P121" s="127">
        <f>P122+P127+P156+P167+P169</f>
        <v>0</v>
      </c>
      <c r="Q121" s="66"/>
      <c r="R121" s="127">
        <f>R122+R127+R156+R167+R169</f>
        <v>0</v>
      </c>
      <c r="S121" s="66"/>
      <c r="T121" s="128">
        <f>T122+T127+T156+T167+T169</f>
        <v>0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71</v>
      </c>
      <c r="AU121" s="14" t="s">
        <v>92</v>
      </c>
      <c r="BK121" s="129">
        <f>BK122+BK127+BK156+BK167+BK169</f>
        <v>0</v>
      </c>
    </row>
    <row r="122" spans="1:65" s="11" customFormat="1" ht="25.9" customHeight="1">
      <c r="B122" s="130"/>
      <c r="D122" s="131" t="s">
        <v>71</v>
      </c>
      <c r="E122" s="132" t="s">
        <v>110</v>
      </c>
      <c r="F122" s="132" t="s">
        <v>111</v>
      </c>
      <c r="I122" s="133"/>
      <c r="J122" s="134">
        <f>BK122</f>
        <v>0</v>
      </c>
      <c r="L122" s="130"/>
      <c r="M122" s="135"/>
      <c r="N122" s="136"/>
      <c r="O122" s="136"/>
      <c r="P122" s="137">
        <f>SUM(P123:P126)</f>
        <v>0</v>
      </c>
      <c r="Q122" s="136"/>
      <c r="R122" s="137">
        <f>SUM(R123:R126)</f>
        <v>0</v>
      </c>
      <c r="S122" s="136"/>
      <c r="T122" s="138">
        <f>SUM(T123:T126)</f>
        <v>0</v>
      </c>
      <c r="AR122" s="131" t="s">
        <v>80</v>
      </c>
      <c r="AT122" s="139" t="s">
        <v>71</v>
      </c>
      <c r="AU122" s="139" t="s">
        <v>72</v>
      </c>
      <c r="AY122" s="131" t="s">
        <v>112</v>
      </c>
      <c r="BK122" s="140">
        <f>SUM(BK123:BK126)</f>
        <v>0</v>
      </c>
    </row>
    <row r="123" spans="1:65" s="2" customFormat="1" ht="24.2" customHeight="1">
      <c r="A123" s="29"/>
      <c r="B123" s="141"/>
      <c r="C123" s="142" t="s">
        <v>80</v>
      </c>
      <c r="D123" s="142" t="s">
        <v>113</v>
      </c>
      <c r="E123" s="143" t="s">
        <v>114</v>
      </c>
      <c r="F123" s="144" t="s">
        <v>115</v>
      </c>
      <c r="G123" s="145" t="s">
        <v>116</v>
      </c>
      <c r="H123" s="146">
        <v>1.5</v>
      </c>
      <c r="I123" s="147"/>
      <c r="J123" s="148">
        <f>ROUND(I123*H123,2)</f>
        <v>0</v>
      </c>
      <c r="K123" s="149"/>
      <c r="L123" s="30"/>
      <c r="M123" s="150" t="s">
        <v>1</v>
      </c>
      <c r="N123" s="151" t="s">
        <v>38</v>
      </c>
      <c r="O123" s="58"/>
      <c r="P123" s="152">
        <f>O123*H123</f>
        <v>0</v>
      </c>
      <c r="Q123" s="152">
        <v>0</v>
      </c>
      <c r="R123" s="152">
        <f>Q123*H123</f>
        <v>0</v>
      </c>
      <c r="S123" s="152">
        <v>0</v>
      </c>
      <c r="T123" s="153">
        <f>S123*H123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54" t="s">
        <v>117</v>
      </c>
      <c r="AT123" s="154" t="s">
        <v>113</v>
      </c>
      <c r="AU123" s="154" t="s">
        <v>80</v>
      </c>
      <c r="AY123" s="14" t="s">
        <v>112</v>
      </c>
      <c r="BE123" s="155">
        <f>IF(N123="základná",J123,0)</f>
        <v>0</v>
      </c>
      <c r="BF123" s="155">
        <f>IF(N123="znížená",J123,0)</f>
        <v>0</v>
      </c>
      <c r="BG123" s="155">
        <f>IF(N123="zákl. prenesená",J123,0)</f>
        <v>0</v>
      </c>
      <c r="BH123" s="155">
        <f>IF(N123="zníž. prenesená",J123,0)</f>
        <v>0</v>
      </c>
      <c r="BI123" s="155">
        <f>IF(N123="nulová",J123,0)</f>
        <v>0</v>
      </c>
      <c r="BJ123" s="14" t="s">
        <v>118</v>
      </c>
      <c r="BK123" s="155">
        <f>ROUND(I123*H123,2)</f>
        <v>0</v>
      </c>
      <c r="BL123" s="14" t="s">
        <v>117</v>
      </c>
      <c r="BM123" s="154" t="s">
        <v>119</v>
      </c>
    </row>
    <row r="124" spans="1:65" s="2" customFormat="1" ht="24.2" customHeight="1">
      <c r="A124" s="29"/>
      <c r="B124" s="141"/>
      <c r="C124" s="142" t="s">
        <v>118</v>
      </c>
      <c r="D124" s="142" t="s">
        <v>113</v>
      </c>
      <c r="E124" s="143" t="s">
        <v>120</v>
      </c>
      <c r="F124" s="144" t="s">
        <v>121</v>
      </c>
      <c r="G124" s="145" t="s">
        <v>116</v>
      </c>
      <c r="H124" s="146">
        <v>1.5</v>
      </c>
      <c r="I124" s="147"/>
      <c r="J124" s="148">
        <f>ROUND(I124*H124,2)</f>
        <v>0</v>
      </c>
      <c r="K124" s="149"/>
      <c r="L124" s="30"/>
      <c r="M124" s="150" t="s">
        <v>1</v>
      </c>
      <c r="N124" s="151" t="s">
        <v>38</v>
      </c>
      <c r="O124" s="58"/>
      <c r="P124" s="152">
        <f>O124*H124</f>
        <v>0</v>
      </c>
      <c r="Q124" s="152">
        <v>0</v>
      </c>
      <c r="R124" s="152">
        <f>Q124*H124</f>
        <v>0</v>
      </c>
      <c r="S124" s="152">
        <v>0</v>
      </c>
      <c r="T124" s="153">
        <f>S124*H124</f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54" t="s">
        <v>117</v>
      </c>
      <c r="AT124" s="154" t="s">
        <v>113</v>
      </c>
      <c r="AU124" s="154" t="s">
        <v>80</v>
      </c>
      <c r="AY124" s="14" t="s">
        <v>112</v>
      </c>
      <c r="BE124" s="155">
        <f>IF(N124="základná",J124,0)</f>
        <v>0</v>
      </c>
      <c r="BF124" s="155">
        <f>IF(N124="znížená",J124,0)</f>
        <v>0</v>
      </c>
      <c r="BG124" s="155">
        <f>IF(N124="zákl. prenesená",J124,0)</f>
        <v>0</v>
      </c>
      <c r="BH124" s="155">
        <f>IF(N124="zníž. prenesená",J124,0)</f>
        <v>0</v>
      </c>
      <c r="BI124" s="155">
        <f>IF(N124="nulová",J124,0)</f>
        <v>0</v>
      </c>
      <c r="BJ124" s="14" t="s">
        <v>118</v>
      </c>
      <c r="BK124" s="155">
        <f>ROUND(I124*H124,2)</f>
        <v>0</v>
      </c>
      <c r="BL124" s="14" t="s">
        <v>117</v>
      </c>
      <c r="BM124" s="154" t="s">
        <v>13</v>
      </c>
    </row>
    <row r="125" spans="1:65" s="2" customFormat="1" ht="21.75" customHeight="1">
      <c r="A125" s="29"/>
      <c r="B125" s="141"/>
      <c r="C125" s="142" t="s">
        <v>122</v>
      </c>
      <c r="D125" s="142" t="s">
        <v>113</v>
      </c>
      <c r="E125" s="143" t="s">
        <v>123</v>
      </c>
      <c r="F125" s="144" t="s">
        <v>124</v>
      </c>
      <c r="G125" s="145" t="s">
        <v>116</v>
      </c>
      <c r="H125" s="146">
        <v>1.88</v>
      </c>
      <c r="I125" s="147"/>
      <c r="J125" s="148">
        <f>ROUND(I125*H125,2)</f>
        <v>0</v>
      </c>
      <c r="K125" s="149"/>
      <c r="L125" s="30"/>
      <c r="M125" s="150" t="s">
        <v>1</v>
      </c>
      <c r="N125" s="151" t="s">
        <v>38</v>
      </c>
      <c r="O125" s="58"/>
      <c r="P125" s="152">
        <f>O125*H125</f>
        <v>0</v>
      </c>
      <c r="Q125" s="152">
        <v>0</v>
      </c>
      <c r="R125" s="152">
        <f>Q125*H125</f>
        <v>0</v>
      </c>
      <c r="S125" s="152">
        <v>0</v>
      </c>
      <c r="T125" s="153">
        <f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4" t="s">
        <v>117</v>
      </c>
      <c r="AT125" s="154" t="s">
        <v>113</v>
      </c>
      <c r="AU125" s="154" t="s">
        <v>80</v>
      </c>
      <c r="AY125" s="14" t="s">
        <v>112</v>
      </c>
      <c r="BE125" s="155">
        <f>IF(N125="základná",J125,0)</f>
        <v>0</v>
      </c>
      <c r="BF125" s="155">
        <f>IF(N125="znížená",J125,0)</f>
        <v>0</v>
      </c>
      <c r="BG125" s="155">
        <f>IF(N125="zákl. prenesená",J125,0)</f>
        <v>0</v>
      </c>
      <c r="BH125" s="155">
        <f>IF(N125="zníž. prenesená",J125,0)</f>
        <v>0</v>
      </c>
      <c r="BI125" s="155">
        <f>IF(N125="nulová",J125,0)</f>
        <v>0</v>
      </c>
      <c r="BJ125" s="14" t="s">
        <v>118</v>
      </c>
      <c r="BK125" s="155">
        <f>ROUND(I125*H125,2)</f>
        <v>0</v>
      </c>
      <c r="BL125" s="14" t="s">
        <v>117</v>
      </c>
      <c r="BM125" s="154" t="s">
        <v>125</v>
      </c>
    </row>
    <row r="126" spans="1:65" s="2" customFormat="1" ht="16.5" customHeight="1">
      <c r="A126" s="29"/>
      <c r="B126" s="141"/>
      <c r="C126" s="142" t="s">
        <v>117</v>
      </c>
      <c r="D126" s="142" t="s">
        <v>113</v>
      </c>
      <c r="E126" s="143" t="s">
        <v>126</v>
      </c>
      <c r="F126" s="144" t="s">
        <v>127</v>
      </c>
      <c r="G126" s="145" t="s">
        <v>116</v>
      </c>
      <c r="H126" s="146">
        <v>1.32</v>
      </c>
      <c r="I126" s="147"/>
      <c r="J126" s="148">
        <f>ROUND(I126*H126,2)</f>
        <v>0</v>
      </c>
      <c r="K126" s="149"/>
      <c r="L126" s="30"/>
      <c r="M126" s="150" t="s">
        <v>1</v>
      </c>
      <c r="N126" s="151" t="s">
        <v>38</v>
      </c>
      <c r="O126" s="58"/>
      <c r="P126" s="152">
        <f>O126*H126</f>
        <v>0</v>
      </c>
      <c r="Q126" s="152">
        <v>0</v>
      </c>
      <c r="R126" s="152">
        <f>Q126*H126</f>
        <v>0</v>
      </c>
      <c r="S126" s="152">
        <v>0</v>
      </c>
      <c r="T126" s="153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4" t="s">
        <v>117</v>
      </c>
      <c r="AT126" s="154" t="s">
        <v>113</v>
      </c>
      <c r="AU126" s="154" t="s">
        <v>80</v>
      </c>
      <c r="AY126" s="14" t="s">
        <v>112</v>
      </c>
      <c r="BE126" s="155">
        <f>IF(N126="základná",J126,0)</f>
        <v>0</v>
      </c>
      <c r="BF126" s="155">
        <f>IF(N126="znížená",J126,0)</f>
        <v>0</v>
      </c>
      <c r="BG126" s="155">
        <f>IF(N126="zákl. prenesená",J126,0)</f>
        <v>0</v>
      </c>
      <c r="BH126" s="155">
        <f>IF(N126="zníž. prenesená",J126,0)</f>
        <v>0</v>
      </c>
      <c r="BI126" s="155">
        <f>IF(N126="nulová",J126,0)</f>
        <v>0</v>
      </c>
      <c r="BJ126" s="14" t="s">
        <v>118</v>
      </c>
      <c r="BK126" s="155">
        <f>ROUND(I126*H126,2)</f>
        <v>0</v>
      </c>
      <c r="BL126" s="14" t="s">
        <v>117</v>
      </c>
      <c r="BM126" s="154" t="s">
        <v>128</v>
      </c>
    </row>
    <row r="127" spans="1:65" s="11" customFormat="1" ht="25.9" customHeight="1">
      <c r="B127" s="130"/>
      <c r="D127" s="131" t="s">
        <v>71</v>
      </c>
      <c r="E127" s="132" t="s">
        <v>129</v>
      </c>
      <c r="F127" s="132" t="s">
        <v>130</v>
      </c>
      <c r="I127" s="133"/>
      <c r="J127" s="134">
        <f>BK127</f>
        <v>0</v>
      </c>
      <c r="L127" s="130"/>
      <c r="M127" s="135"/>
      <c r="N127" s="136"/>
      <c r="O127" s="136"/>
      <c r="P127" s="137">
        <f>SUM(P128:P155)</f>
        <v>0</v>
      </c>
      <c r="Q127" s="136"/>
      <c r="R127" s="137">
        <f>SUM(R128:R155)</f>
        <v>0</v>
      </c>
      <c r="S127" s="136"/>
      <c r="T127" s="138">
        <f>SUM(T128:T155)</f>
        <v>0</v>
      </c>
      <c r="AR127" s="131" t="s">
        <v>80</v>
      </c>
      <c r="AT127" s="139" t="s">
        <v>71</v>
      </c>
      <c r="AU127" s="139" t="s">
        <v>72</v>
      </c>
      <c r="AY127" s="131" t="s">
        <v>112</v>
      </c>
      <c r="BK127" s="140">
        <f>SUM(BK128:BK155)</f>
        <v>0</v>
      </c>
    </row>
    <row r="128" spans="1:65" s="2" customFormat="1" ht="21.75" customHeight="1">
      <c r="A128" s="29"/>
      <c r="B128" s="141"/>
      <c r="C128" s="142" t="s">
        <v>131</v>
      </c>
      <c r="D128" s="142" t="s">
        <v>113</v>
      </c>
      <c r="E128" s="143" t="s">
        <v>132</v>
      </c>
      <c r="F128" s="144" t="s">
        <v>133</v>
      </c>
      <c r="G128" s="145" t="s">
        <v>134</v>
      </c>
      <c r="H128" s="146">
        <v>5</v>
      </c>
      <c r="I128" s="147"/>
      <c r="J128" s="148">
        <f t="shared" ref="J128:J155" si="0">ROUND(I128*H128,2)</f>
        <v>0</v>
      </c>
      <c r="K128" s="149"/>
      <c r="L128" s="30"/>
      <c r="M128" s="150" t="s">
        <v>1</v>
      </c>
      <c r="N128" s="151" t="s">
        <v>38</v>
      </c>
      <c r="O128" s="58"/>
      <c r="P128" s="152">
        <f t="shared" ref="P128:P155" si="1">O128*H128</f>
        <v>0</v>
      </c>
      <c r="Q128" s="152">
        <v>0</v>
      </c>
      <c r="R128" s="152">
        <f t="shared" ref="R128:R155" si="2">Q128*H128</f>
        <v>0</v>
      </c>
      <c r="S128" s="152">
        <v>0</v>
      </c>
      <c r="T128" s="153">
        <f t="shared" ref="T128:T155" si="3"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117</v>
      </c>
      <c r="AT128" s="154" t="s">
        <v>113</v>
      </c>
      <c r="AU128" s="154" t="s">
        <v>80</v>
      </c>
      <c r="AY128" s="14" t="s">
        <v>112</v>
      </c>
      <c r="BE128" s="155">
        <f t="shared" ref="BE128:BE155" si="4">IF(N128="základná",J128,0)</f>
        <v>0</v>
      </c>
      <c r="BF128" s="155">
        <f t="shared" ref="BF128:BF155" si="5">IF(N128="znížená",J128,0)</f>
        <v>0</v>
      </c>
      <c r="BG128" s="155">
        <f t="shared" ref="BG128:BG155" si="6">IF(N128="zákl. prenesená",J128,0)</f>
        <v>0</v>
      </c>
      <c r="BH128" s="155">
        <f t="shared" ref="BH128:BH155" si="7">IF(N128="zníž. prenesená",J128,0)</f>
        <v>0</v>
      </c>
      <c r="BI128" s="155">
        <f t="shared" ref="BI128:BI155" si="8">IF(N128="nulová",J128,0)</f>
        <v>0</v>
      </c>
      <c r="BJ128" s="14" t="s">
        <v>118</v>
      </c>
      <c r="BK128" s="155">
        <f t="shared" ref="BK128:BK155" si="9">ROUND(I128*H128,2)</f>
        <v>0</v>
      </c>
      <c r="BL128" s="14" t="s">
        <v>117</v>
      </c>
      <c r="BM128" s="154" t="s">
        <v>135</v>
      </c>
    </row>
    <row r="129" spans="1:65" s="2" customFormat="1" ht="21.75" customHeight="1">
      <c r="A129" s="29"/>
      <c r="B129" s="141"/>
      <c r="C129" s="142" t="s">
        <v>119</v>
      </c>
      <c r="D129" s="142" t="s">
        <v>113</v>
      </c>
      <c r="E129" s="143" t="s">
        <v>136</v>
      </c>
      <c r="F129" s="144" t="s">
        <v>137</v>
      </c>
      <c r="G129" s="145" t="s">
        <v>134</v>
      </c>
      <c r="H129" s="146">
        <v>5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38</v>
      </c>
      <c r="O129" s="58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117</v>
      </c>
      <c r="AT129" s="154" t="s">
        <v>113</v>
      </c>
      <c r="AU129" s="154" t="s">
        <v>80</v>
      </c>
      <c r="AY129" s="14" t="s">
        <v>112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118</v>
      </c>
      <c r="BK129" s="155">
        <f t="shared" si="9"/>
        <v>0</v>
      </c>
      <c r="BL129" s="14" t="s">
        <v>117</v>
      </c>
      <c r="BM129" s="154" t="s">
        <v>138</v>
      </c>
    </row>
    <row r="130" spans="1:65" s="2" customFormat="1" ht="16.5" customHeight="1">
      <c r="A130" s="29"/>
      <c r="B130" s="141"/>
      <c r="C130" s="142" t="s">
        <v>139</v>
      </c>
      <c r="D130" s="142" t="s">
        <v>113</v>
      </c>
      <c r="E130" s="143" t="s">
        <v>140</v>
      </c>
      <c r="F130" s="144" t="s">
        <v>141</v>
      </c>
      <c r="G130" s="145" t="s">
        <v>142</v>
      </c>
      <c r="H130" s="146">
        <v>1</v>
      </c>
      <c r="I130" s="147"/>
      <c r="J130" s="148">
        <f t="shared" si="0"/>
        <v>0</v>
      </c>
      <c r="K130" s="149"/>
      <c r="L130" s="30"/>
      <c r="M130" s="150" t="s">
        <v>1</v>
      </c>
      <c r="N130" s="151" t="s">
        <v>38</v>
      </c>
      <c r="O130" s="58"/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117</v>
      </c>
      <c r="AT130" s="154" t="s">
        <v>113</v>
      </c>
      <c r="AU130" s="154" t="s">
        <v>80</v>
      </c>
      <c r="AY130" s="14" t="s">
        <v>112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4" t="s">
        <v>118</v>
      </c>
      <c r="BK130" s="155">
        <f t="shared" si="9"/>
        <v>0</v>
      </c>
      <c r="BL130" s="14" t="s">
        <v>117</v>
      </c>
      <c r="BM130" s="154" t="s">
        <v>143</v>
      </c>
    </row>
    <row r="131" spans="1:65" s="2" customFormat="1" ht="16.5" customHeight="1">
      <c r="A131" s="29"/>
      <c r="B131" s="141"/>
      <c r="C131" s="142" t="s">
        <v>13</v>
      </c>
      <c r="D131" s="142" t="s">
        <v>113</v>
      </c>
      <c r="E131" s="143" t="s">
        <v>144</v>
      </c>
      <c r="F131" s="144" t="s">
        <v>145</v>
      </c>
      <c r="G131" s="145" t="s">
        <v>142</v>
      </c>
      <c r="H131" s="146">
        <v>1</v>
      </c>
      <c r="I131" s="147"/>
      <c r="J131" s="148">
        <f t="shared" si="0"/>
        <v>0</v>
      </c>
      <c r="K131" s="149"/>
      <c r="L131" s="30"/>
      <c r="M131" s="150" t="s">
        <v>1</v>
      </c>
      <c r="N131" s="151" t="s">
        <v>38</v>
      </c>
      <c r="O131" s="58"/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117</v>
      </c>
      <c r="AT131" s="154" t="s">
        <v>113</v>
      </c>
      <c r="AU131" s="154" t="s">
        <v>80</v>
      </c>
      <c r="AY131" s="14" t="s">
        <v>112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118</v>
      </c>
      <c r="BK131" s="155">
        <f t="shared" si="9"/>
        <v>0</v>
      </c>
      <c r="BL131" s="14" t="s">
        <v>117</v>
      </c>
      <c r="BM131" s="154" t="s">
        <v>7</v>
      </c>
    </row>
    <row r="132" spans="1:65" s="2" customFormat="1" ht="24.2" customHeight="1">
      <c r="A132" s="29"/>
      <c r="B132" s="141"/>
      <c r="C132" s="142" t="s">
        <v>146</v>
      </c>
      <c r="D132" s="142" t="s">
        <v>113</v>
      </c>
      <c r="E132" s="143" t="s">
        <v>147</v>
      </c>
      <c r="F132" s="144" t="s">
        <v>148</v>
      </c>
      <c r="G132" s="145" t="s">
        <v>142</v>
      </c>
      <c r="H132" s="146">
        <v>2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38</v>
      </c>
      <c r="O132" s="58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117</v>
      </c>
      <c r="AT132" s="154" t="s">
        <v>113</v>
      </c>
      <c r="AU132" s="154" t="s">
        <v>80</v>
      </c>
      <c r="AY132" s="14" t="s">
        <v>112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118</v>
      </c>
      <c r="BK132" s="155">
        <f t="shared" si="9"/>
        <v>0</v>
      </c>
      <c r="BL132" s="14" t="s">
        <v>117</v>
      </c>
      <c r="BM132" s="154" t="s">
        <v>149</v>
      </c>
    </row>
    <row r="133" spans="1:65" s="2" customFormat="1" ht="21.75" customHeight="1">
      <c r="A133" s="29"/>
      <c r="B133" s="141"/>
      <c r="C133" s="142" t="s">
        <v>125</v>
      </c>
      <c r="D133" s="142" t="s">
        <v>113</v>
      </c>
      <c r="E133" s="143" t="s">
        <v>150</v>
      </c>
      <c r="F133" s="144" t="s">
        <v>151</v>
      </c>
      <c r="G133" s="145" t="s">
        <v>142</v>
      </c>
      <c r="H133" s="146">
        <v>3</v>
      </c>
      <c r="I133" s="147"/>
      <c r="J133" s="148">
        <f t="shared" si="0"/>
        <v>0</v>
      </c>
      <c r="K133" s="149"/>
      <c r="L133" s="30"/>
      <c r="M133" s="150" t="s">
        <v>1</v>
      </c>
      <c r="N133" s="151" t="s">
        <v>38</v>
      </c>
      <c r="O133" s="58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117</v>
      </c>
      <c r="AT133" s="154" t="s">
        <v>113</v>
      </c>
      <c r="AU133" s="154" t="s">
        <v>80</v>
      </c>
      <c r="AY133" s="14" t="s">
        <v>112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118</v>
      </c>
      <c r="BK133" s="155">
        <f t="shared" si="9"/>
        <v>0</v>
      </c>
      <c r="BL133" s="14" t="s">
        <v>117</v>
      </c>
      <c r="BM133" s="154" t="s">
        <v>152</v>
      </c>
    </row>
    <row r="134" spans="1:65" s="2" customFormat="1" ht="21.75" customHeight="1">
      <c r="A134" s="29"/>
      <c r="B134" s="141"/>
      <c r="C134" s="142" t="s">
        <v>153</v>
      </c>
      <c r="D134" s="142" t="s">
        <v>113</v>
      </c>
      <c r="E134" s="143" t="s">
        <v>154</v>
      </c>
      <c r="F134" s="144" t="s">
        <v>155</v>
      </c>
      <c r="G134" s="145" t="s">
        <v>142</v>
      </c>
      <c r="H134" s="146">
        <v>12</v>
      </c>
      <c r="I134" s="147"/>
      <c r="J134" s="148">
        <f t="shared" si="0"/>
        <v>0</v>
      </c>
      <c r="K134" s="149"/>
      <c r="L134" s="30"/>
      <c r="M134" s="150" t="s">
        <v>1</v>
      </c>
      <c r="N134" s="151" t="s">
        <v>38</v>
      </c>
      <c r="O134" s="58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117</v>
      </c>
      <c r="AT134" s="154" t="s">
        <v>113</v>
      </c>
      <c r="AU134" s="154" t="s">
        <v>80</v>
      </c>
      <c r="AY134" s="14" t="s">
        <v>112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118</v>
      </c>
      <c r="BK134" s="155">
        <f t="shared" si="9"/>
        <v>0</v>
      </c>
      <c r="BL134" s="14" t="s">
        <v>117</v>
      </c>
      <c r="BM134" s="154" t="s">
        <v>156</v>
      </c>
    </row>
    <row r="135" spans="1:65" s="2" customFormat="1" ht="24.2" customHeight="1">
      <c r="A135" s="29"/>
      <c r="B135" s="141"/>
      <c r="C135" s="142" t="s">
        <v>128</v>
      </c>
      <c r="D135" s="142" t="s">
        <v>113</v>
      </c>
      <c r="E135" s="143" t="s">
        <v>157</v>
      </c>
      <c r="F135" s="144" t="s">
        <v>158</v>
      </c>
      <c r="G135" s="145" t="s">
        <v>142</v>
      </c>
      <c r="H135" s="146">
        <v>15</v>
      </c>
      <c r="I135" s="147"/>
      <c r="J135" s="148">
        <f t="shared" si="0"/>
        <v>0</v>
      </c>
      <c r="K135" s="149"/>
      <c r="L135" s="30"/>
      <c r="M135" s="150" t="s">
        <v>1</v>
      </c>
      <c r="N135" s="151" t="s">
        <v>38</v>
      </c>
      <c r="O135" s="58"/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117</v>
      </c>
      <c r="AT135" s="154" t="s">
        <v>113</v>
      </c>
      <c r="AU135" s="154" t="s">
        <v>80</v>
      </c>
      <c r="AY135" s="14" t="s">
        <v>112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4" t="s">
        <v>118</v>
      </c>
      <c r="BK135" s="155">
        <f t="shared" si="9"/>
        <v>0</v>
      </c>
      <c r="BL135" s="14" t="s">
        <v>117</v>
      </c>
      <c r="BM135" s="154" t="s">
        <v>159</v>
      </c>
    </row>
    <row r="136" spans="1:65" s="2" customFormat="1" ht="16.5" customHeight="1">
      <c r="A136" s="29"/>
      <c r="B136" s="141"/>
      <c r="C136" s="142" t="s">
        <v>160</v>
      </c>
      <c r="D136" s="142" t="s">
        <v>113</v>
      </c>
      <c r="E136" s="143" t="s">
        <v>161</v>
      </c>
      <c r="F136" s="144" t="s">
        <v>162</v>
      </c>
      <c r="G136" s="145" t="s">
        <v>142</v>
      </c>
      <c r="H136" s="146">
        <v>1</v>
      </c>
      <c r="I136" s="147"/>
      <c r="J136" s="148">
        <f t="shared" si="0"/>
        <v>0</v>
      </c>
      <c r="K136" s="149"/>
      <c r="L136" s="30"/>
      <c r="M136" s="150" t="s">
        <v>1</v>
      </c>
      <c r="N136" s="151" t="s">
        <v>38</v>
      </c>
      <c r="O136" s="58"/>
      <c r="P136" s="152">
        <f t="shared" si="1"/>
        <v>0</v>
      </c>
      <c r="Q136" s="152">
        <v>0</v>
      </c>
      <c r="R136" s="152">
        <f t="shared" si="2"/>
        <v>0</v>
      </c>
      <c r="S136" s="152">
        <v>0</v>
      </c>
      <c r="T136" s="153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117</v>
      </c>
      <c r="AT136" s="154" t="s">
        <v>113</v>
      </c>
      <c r="AU136" s="154" t="s">
        <v>80</v>
      </c>
      <c r="AY136" s="14" t="s">
        <v>112</v>
      </c>
      <c r="BE136" s="155">
        <f t="shared" si="4"/>
        <v>0</v>
      </c>
      <c r="BF136" s="155">
        <f t="shared" si="5"/>
        <v>0</v>
      </c>
      <c r="BG136" s="155">
        <f t="shared" si="6"/>
        <v>0</v>
      </c>
      <c r="BH136" s="155">
        <f t="shared" si="7"/>
        <v>0</v>
      </c>
      <c r="BI136" s="155">
        <f t="shared" si="8"/>
        <v>0</v>
      </c>
      <c r="BJ136" s="14" t="s">
        <v>118</v>
      </c>
      <c r="BK136" s="155">
        <f t="shared" si="9"/>
        <v>0</v>
      </c>
      <c r="BL136" s="14" t="s">
        <v>117</v>
      </c>
      <c r="BM136" s="154" t="s">
        <v>163</v>
      </c>
    </row>
    <row r="137" spans="1:65" s="2" customFormat="1" ht="24.2" customHeight="1">
      <c r="A137" s="29"/>
      <c r="B137" s="141"/>
      <c r="C137" s="142" t="s">
        <v>135</v>
      </c>
      <c r="D137" s="142" t="s">
        <v>113</v>
      </c>
      <c r="E137" s="143" t="s">
        <v>164</v>
      </c>
      <c r="F137" s="144" t="s">
        <v>165</v>
      </c>
      <c r="G137" s="145" t="s">
        <v>142</v>
      </c>
      <c r="H137" s="146">
        <v>3</v>
      </c>
      <c r="I137" s="147"/>
      <c r="J137" s="148">
        <f t="shared" si="0"/>
        <v>0</v>
      </c>
      <c r="K137" s="149"/>
      <c r="L137" s="30"/>
      <c r="M137" s="150" t="s">
        <v>1</v>
      </c>
      <c r="N137" s="151" t="s">
        <v>38</v>
      </c>
      <c r="O137" s="58"/>
      <c r="P137" s="152">
        <f t="shared" si="1"/>
        <v>0</v>
      </c>
      <c r="Q137" s="152">
        <v>0</v>
      </c>
      <c r="R137" s="152">
        <f t="shared" si="2"/>
        <v>0</v>
      </c>
      <c r="S137" s="152">
        <v>0</v>
      </c>
      <c r="T137" s="153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117</v>
      </c>
      <c r="AT137" s="154" t="s">
        <v>113</v>
      </c>
      <c r="AU137" s="154" t="s">
        <v>80</v>
      </c>
      <c r="AY137" s="14" t="s">
        <v>112</v>
      </c>
      <c r="BE137" s="155">
        <f t="shared" si="4"/>
        <v>0</v>
      </c>
      <c r="BF137" s="155">
        <f t="shared" si="5"/>
        <v>0</v>
      </c>
      <c r="BG137" s="155">
        <f t="shared" si="6"/>
        <v>0</v>
      </c>
      <c r="BH137" s="155">
        <f t="shared" si="7"/>
        <v>0</v>
      </c>
      <c r="BI137" s="155">
        <f t="shared" si="8"/>
        <v>0</v>
      </c>
      <c r="BJ137" s="14" t="s">
        <v>118</v>
      </c>
      <c r="BK137" s="155">
        <f t="shared" si="9"/>
        <v>0</v>
      </c>
      <c r="BL137" s="14" t="s">
        <v>117</v>
      </c>
      <c r="BM137" s="154" t="s">
        <v>166</v>
      </c>
    </row>
    <row r="138" spans="1:65" s="2" customFormat="1" ht="16.5" customHeight="1">
      <c r="A138" s="29"/>
      <c r="B138" s="141"/>
      <c r="C138" s="142" t="s">
        <v>167</v>
      </c>
      <c r="D138" s="142" t="s">
        <v>113</v>
      </c>
      <c r="E138" s="143" t="s">
        <v>168</v>
      </c>
      <c r="F138" s="144" t="s">
        <v>169</v>
      </c>
      <c r="G138" s="145" t="s">
        <v>142</v>
      </c>
      <c r="H138" s="146">
        <v>4</v>
      </c>
      <c r="I138" s="147"/>
      <c r="J138" s="148">
        <f t="shared" si="0"/>
        <v>0</v>
      </c>
      <c r="K138" s="149"/>
      <c r="L138" s="30"/>
      <c r="M138" s="150" t="s">
        <v>1</v>
      </c>
      <c r="N138" s="151" t="s">
        <v>38</v>
      </c>
      <c r="O138" s="58"/>
      <c r="P138" s="152">
        <f t="shared" si="1"/>
        <v>0</v>
      </c>
      <c r="Q138" s="152">
        <v>0</v>
      </c>
      <c r="R138" s="152">
        <f t="shared" si="2"/>
        <v>0</v>
      </c>
      <c r="S138" s="152">
        <v>0</v>
      </c>
      <c r="T138" s="153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117</v>
      </c>
      <c r="AT138" s="154" t="s">
        <v>113</v>
      </c>
      <c r="AU138" s="154" t="s">
        <v>80</v>
      </c>
      <c r="AY138" s="14" t="s">
        <v>112</v>
      </c>
      <c r="BE138" s="155">
        <f t="shared" si="4"/>
        <v>0</v>
      </c>
      <c r="BF138" s="155">
        <f t="shared" si="5"/>
        <v>0</v>
      </c>
      <c r="BG138" s="155">
        <f t="shared" si="6"/>
        <v>0</v>
      </c>
      <c r="BH138" s="155">
        <f t="shared" si="7"/>
        <v>0</v>
      </c>
      <c r="BI138" s="155">
        <f t="shared" si="8"/>
        <v>0</v>
      </c>
      <c r="BJ138" s="14" t="s">
        <v>118</v>
      </c>
      <c r="BK138" s="155">
        <f t="shared" si="9"/>
        <v>0</v>
      </c>
      <c r="BL138" s="14" t="s">
        <v>117</v>
      </c>
      <c r="BM138" s="154" t="s">
        <v>170</v>
      </c>
    </row>
    <row r="139" spans="1:65" s="2" customFormat="1" ht="24.2" customHeight="1">
      <c r="A139" s="29"/>
      <c r="B139" s="141"/>
      <c r="C139" s="142" t="s">
        <v>138</v>
      </c>
      <c r="D139" s="142" t="s">
        <v>113</v>
      </c>
      <c r="E139" s="143" t="s">
        <v>171</v>
      </c>
      <c r="F139" s="144" t="s">
        <v>172</v>
      </c>
      <c r="G139" s="145" t="s">
        <v>142</v>
      </c>
      <c r="H139" s="146">
        <v>3</v>
      </c>
      <c r="I139" s="147"/>
      <c r="J139" s="148">
        <f t="shared" si="0"/>
        <v>0</v>
      </c>
      <c r="K139" s="149"/>
      <c r="L139" s="30"/>
      <c r="M139" s="150" t="s">
        <v>1</v>
      </c>
      <c r="N139" s="151" t="s">
        <v>38</v>
      </c>
      <c r="O139" s="58"/>
      <c r="P139" s="152">
        <f t="shared" si="1"/>
        <v>0</v>
      </c>
      <c r="Q139" s="152">
        <v>0</v>
      </c>
      <c r="R139" s="152">
        <f t="shared" si="2"/>
        <v>0</v>
      </c>
      <c r="S139" s="152">
        <v>0</v>
      </c>
      <c r="T139" s="153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117</v>
      </c>
      <c r="AT139" s="154" t="s">
        <v>113</v>
      </c>
      <c r="AU139" s="154" t="s">
        <v>80</v>
      </c>
      <c r="AY139" s="14" t="s">
        <v>112</v>
      </c>
      <c r="BE139" s="155">
        <f t="shared" si="4"/>
        <v>0</v>
      </c>
      <c r="BF139" s="155">
        <f t="shared" si="5"/>
        <v>0</v>
      </c>
      <c r="BG139" s="155">
        <f t="shared" si="6"/>
        <v>0</v>
      </c>
      <c r="BH139" s="155">
        <f t="shared" si="7"/>
        <v>0</v>
      </c>
      <c r="BI139" s="155">
        <f t="shared" si="8"/>
        <v>0</v>
      </c>
      <c r="BJ139" s="14" t="s">
        <v>118</v>
      </c>
      <c r="BK139" s="155">
        <f t="shared" si="9"/>
        <v>0</v>
      </c>
      <c r="BL139" s="14" t="s">
        <v>117</v>
      </c>
      <c r="BM139" s="154" t="s">
        <v>173</v>
      </c>
    </row>
    <row r="140" spans="1:65" s="2" customFormat="1" ht="16.5" customHeight="1">
      <c r="A140" s="29"/>
      <c r="B140" s="141"/>
      <c r="C140" s="142" t="s">
        <v>174</v>
      </c>
      <c r="D140" s="142" t="s">
        <v>113</v>
      </c>
      <c r="E140" s="143" t="s">
        <v>175</v>
      </c>
      <c r="F140" s="144" t="s">
        <v>176</v>
      </c>
      <c r="G140" s="145" t="s">
        <v>142</v>
      </c>
      <c r="H140" s="146">
        <v>3</v>
      </c>
      <c r="I140" s="147"/>
      <c r="J140" s="148">
        <f t="shared" si="0"/>
        <v>0</v>
      </c>
      <c r="K140" s="149"/>
      <c r="L140" s="30"/>
      <c r="M140" s="150" t="s">
        <v>1</v>
      </c>
      <c r="N140" s="151" t="s">
        <v>38</v>
      </c>
      <c r="O140" s="58"/>
      <c r="P140" s="152">
        <f t="shared" si="1"/>
        <v>0</v>
      </c>
      <c r="Q140" s="152">
        <v>0</v>
      </c>
      <c r="R140" s="152">
        <f t="shared" si="2"/>
        <v>0</v>
      </c>
      <c r="S140" s="152">
        <v>0</v>
      </c>
      <c r="T140" s="153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117</v>
      </c>
      <c r="AT140" s="154" t="s">
        <v>113</v>
      </c>
      <c r="AU140" s="154" t="s">
        <v>80</v>
      </c>
      <c r="AY140" s="14" t="s">
        <v>112</v>
      </c>
      <c r="BE140" s="155">
        <f t="shared" si="4"/>
        <v>0</v>
      </c>
      <c r="BF140" s="155">
        <f t="shared" si="5"/>
        <v>0</v>
      </c>
      <c r="BG140" s="155">
        <f t="shared" si="6"/>
        <v>0</v>
      </c>
      <c r="BH140" s="155">
        <f t="shared" si="7"/>
        <v>0</v>
      </c>
      <c r="BI140" s="155">
        <f t="shared" si="8"/>
        <v>0</v>
      </c>
      <c r="BJ140" s="14" t="s">
        <v>118</v>
      </c>
      <c r="BK140" s="155">
        <f t="shared" si="9"/>
        <v>0</v>
      </c>
      <c r="BL140" s="14" t="s">
        <v>117</v>
      </c>
      <c r="BM140" s="154" t="s">
        <v>177</v>
      </c>
    </row>
    <row r="141" spans="1:65" s="2" customFormat="1" ht="16.5" customHeight="1">
      <c r="A141" s="29"/>
      <c r="B141" s="141"/>
      <c r="C141" s="142" t="s">
        <v>143</v>
      </c>
      <c r="D141" s="142" t="s">
        <v>113</v>
      </c>
      <c r="E141" s="143" t="s">
        <v>178</v>
      </c>
      <c r="F141" s="144" t="s">
        <v>179</v>
      </c>
      <c r="G141" s="145" t="s">
        <v>142</v>
      </c>
      <c r="H141" s="146">
        <v>1</v>
      </c>
      <c r="I141" s="147"/>
      <c r="J141" s="148">
        <f t="shared" si="0"/>
        <v>0</v>
      </c>
      <c r="K141" s="149"/>
      <c r="L141" s="30"/>
      <c r="M141" s="150" t="s">
        <v>1</v>
      </c>
      <c r="N141" s="151" t="s">
        <v>38</v>
      </c>
      <c r="O141" s="58"/>
      <c r="P141" s="152">
        <f t="shared" si="1"/>
        <v>0</v>
      </c>
      <c r="Q141" s="152">
        <v>0</v>
      </c>
      <c r="R141" s="152">
        <f t="shared" si="2"/>
        <v>0</v>
      </c>
      <c r="S141" s="152">
        <v>0</v>
      </c>
      <c r="T141" s="153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117</v>
      </c>
      <c r="AT141" s="154" t="s">
        <v>113</v>
      </c>
      <c r="AU141" s="154" t="s">
        <v>80</v>
      </c>
      <c r="AY141" s="14" t="s">
        <v>112</v>
      </c>
      <c r="BE141" s="155">
        <f t="shared" si="4"/>
        <v>0</v>
      </c>
      <c r="BF141" s="155">
        <f t="shared" si="5"/>
        <v>0</v>
      </c>
      <c r="BG141" s="155">
        <f t="shared" si="6"/>
        <v>0</v>
      </c>
      <c r="BH141" s="155">
        <f t="shared" si="7"/>
        <v>0</v>
      </c>
      <c r="BI141" s="155">
        <f t="shared" si="8"/>
        <v>0</v>
      </c>
      <c r="BJ141" s="14" t="s">
        <v>118</v>
      </c>
      <c r="BK141" s="155">
        <f t="shared" si="9"/>
        <v>0</v>
      </c>
      <c r="BL141" s="14" t="s">
        <v>117</v>
      </c>
      <c r="BM141" s="154" t="s">
        <v>180</v>
      </c>
    </row>
    <row r="142" spans="1:65" s="2" customFormat="1" ht="16.5" customHeight="1">
      <c r="A142" s="29"/>
      <c r="B142" s="141"/>
      <c r="C142" s="142" t="s">
        <v>181</v>
      </c>
      <c r="D142" s="142" t="s">
        <v>113</v>
      </c>
      <c r="E142" s="143" t="s">
        <v>182</v>
      </c>
      <c r="F142" s="144" t="s">
        <v>183</v>
      </c>
      <c r="G142" s="145" t="s">
        <v>142</v>
      </c>
      <c r="H142" s="146">
        <v>7</v>
      </c>
      <c r="I142" s="147"/>
      <c r="J142" s="148">
        <f t="shared" si="0"/>
        <v>0</v>
      </c>
      <c r="K142" s="149"/>
      <c r="L142" s="30"/>
      <c r="M142" s="150" t="s">
        <v>1</v>
      </c>
      <c r="N142" s="151" t="s">
        <v>38</v>
      </c>
      <c r="O142" s="58"/>
      <c r="P142" s="152">
        <f t="shared" si="1"/>
        <v>0</v>
      </c>
      <c r="Q142" s="152">
        <v>0</v>
      </c>
      <c r="R142" s="152">
        <f t="shared" si="2"/>
        <v>0</v>
      </c>
      <c r="S142" s="152">
        <v>0</v>
      </c>
      <c r="T142" s="153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117</v>
      </c>
      <c r="AT142" s="154" t="s">
        <v>113</v>
      </c>
      <c r="AU142" s="154" t="s">
        <v>80</v>
      </c>
      <c r="AY142" s="14" t="s">
        <v>112</v>
      </c>
      <c r="BE142" s="155">
        <f t="shared" si="4"/>
        <v>0</v>
      </c>
      <c r="BF142" s="155">
        <f t="shared" si="5"/>
        <v>0</v>
      </c>
      <c r="BG142" s="155">
        <f t="shared" si="6"/>
        <v>0</v>
      </c>
      <c r="BH142" s="155">
        <f t="shared" si="7"/>
        <v>0</v>
      </c>
      <c r="BI142" s="155">
        <f t="shared" si="8"/>
        <v>0</v>
      </c>
      <c r="BJ142" s="14" t="s">
        <v>118</v>
      </c>
      <c r="BK142" s="155">
        <f t="shared" si="9"/>
        <v>0</v>
      </c>
      <c r="BL142" s="14" t="s">
        <v>117</v>
      </c>
      <c r="BM142" s="154" t="s">
        <v>184</v>
      </c>
    </row>
    <row r="143" spans="1:65" s="2" customFormat="1" ht="24.2" customHeight="1">
      <c r="A143" s="29"/>
      <c r="B143" s="141"/>
      <c r="C143" s="142" t="s">
        <v>7</v>
      </c>
      <c r="D143" s="142" t="s">
        <v>113</v>
      </c>
      <c r="E143" s="143" t="s">
        <v>185</v>
      </c>
      <c r="F143" s="144" t="s">
        <v>186</v>
      </c>
      <c r="G143" s="145" t="s">
        <v>142</v>
      </c>
      <c r="H143" s="146">
        <v>4</v>
      </c>
      <c r="I143" s="147"/>
      <c r="J143" s="148">
        <f t="shared" si="0"/>
        <v>0</v>
      </c>
      <c r="K143" s="149"/>
      <c r="L143" s="30"/>
      <c r="M143" s="150" t="s">
        <v>1</v>
      </c>
      <c r="N143" s="151" t="s">
        <v>38</v>
      </c>
      <c r="O143" s="58"/>
      <c r="P143" s="152">
        <f t="shared" si="1"/>
        <v>0</v>
      </c>
      <c r="Q143" s="152">
        <v>0</v>
      </c>
      <c r="R143" s="152">
        <f t="shared" si="2"/>
        <v>0</v>
      </c>
      <c r="S143" s="152">
        <v>0</v>
      </c>
      <c r="T143" s="153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117</v>
      </c>
      <c r="AT143" s="154" t="s">
        <v>113</v>
      </c>
      <c r="AU143" s="154" t="s">
        <v>80</v>
      </c>
      <c r="AY143" s="14" t="s">
        <v>112</v>
      </c>
      <c r="BE143" s="155">
        <f t="shared" si="4"/>
        <v>0</v>
      </c>
      <c r="BF143" s="155">
        <f t="shared" si="5"/>
        <v>0</v>
      </c>
      <c r="BG143" s="155">
        <f t="shared" si="6"/>
        <v>0</v>
      </c>
      <c r="BH143" s="155">
        <f t="shared" si="7"/>
        <v>0</v>
      </c>
      <c r="BI143" s="155">
        <f t="shared" si="8"/>
        <v>0</v>
      </c>
      <c r="BJ143" s="14" t="s">
        <v>118</v>
      </c>
      <c r="BK143" s="155">
        <f t="shared" si="9"/>
        <v>0</v>
      </c>
      <c r="BL143" s="14" t="s">
        <v>117</v>
      </c>
      <c r="BM143" s="154" t="s">
        <v>187</v>
      </c>
    </row>
    <row r="144" spans="1:65" s="2" customFormat="1" ht="21.75" customHeight="1">
      <c r="A144" s="29"/>
      <c r="B144" s="141"/>
      <c r="C144" s="142" t="s">
        <v>188</v>
      </c>
      <c r="D144" s="142" t="s">
        <v>113</v>
      </c>
      <c r="E144" s="143" t="s">
        <v>189</v>
      </c>
      <c r="F144" s="144" t="s">
        <v>190</v>
      </c>
      <c r="G144" s="145" t="s">
        <v>142</v>
      </c>
      <c r="H144" s="146">
        <v>1</v>
      </c>
      <c r="I144" s="147"/>
      <c r="J144" s="148">
        <f t="shared" si="0"/>
        <v>0</v>
      </c>
      <c r="K144" s="149"/>
      <c r="L144" s="30"/>
      <c r="M144" s="150" t="s">
        <v>1</v>
      </c>
      <c r="N144" s="151" t="s">
        <v>38</v>
      </c>
      <c r="O144" s="58"/>
      <c r="P144" s="152">
        <f t="shared" si="1"/>
        <v>0</v>
      </c>
      <c r="Q144" s="152">
        <v>0</v>
      </c>
      <c r="R144" s="152">
        <f t="shared" si="2"/>
        <v>0</v>
      </c>
      <c r="S144" s="152">
        <v>0</v>
      </c>
      <c r="T144" s="153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117</v>
      </c>
      <c r="AT144" s="154" t="s">
        <v>113</v>
      </c>
      <c r="AU144" s="154" t="s">
        <v>80</v>
      </c>
      <c r="AY144" s="14" t="s">
        <v>112</v>
      </c>
      <c r="BE144" s="155">
        <f t="shared" si="4"/>
        <v>0</v>
      </c>
      <c r="BF144" s="155">
        <f t="shared" si="5"/>
        <v>0</v>
      </c>
      <c r="BG144" s="155">
        <f t="shared" si="6"/>
        <v>0</v>
      </c>
      <c r="BH144" s="155">
        <f t="shared" si="7"/>
        <v>0</v>
      </c>
      <c r="BI144" s="155">
        <f t="shared" si="8"/>
        <v>0</v>
      </c>
      <c r="BJ144" s="14" t="s">
        <v>118</v>
      </c>
      <c r="BK144" s="155">
        <f t="shared" si="9"/>
        <v>0</v>
      </c>
      <c r="BL144" s="14" t="s">
        <v>117</v>
      </c>
      <c r="BM144" s="154" t="s">
        <v>191</v>
      </c>
    </row>
    <row r="145" spans="1:65" s="2" customFormat="1" ht="24.2" customHeight="1">
      <c r="A145" s="29"/>
      <c r="B145" s="141"/>
      <c r="C145" s="142" t="s">
        <v>149</v>
      </c>
      <c r="D145" s="142" t="s">
        <v>113</v>
      </c>
      <c r="E145" s="143" t="s">
        <v>192</v>
      </c>
      <c r="F145" s="144" t="s">
        <v>193</v>
      </c>
      <c r="G145" s="145" t="s">
        <v>142</v>
      </c>
      <c r="H145" s="146">
        <v>1</v>
      </c>
      <c r="I145" s="147"/>
      <c r="J145" s="148">
        <f t="shared" si="0"/>
        <v>0</v>
      </c>
      <c r="K145" s="149"/>
      <c r="L145" s="30"/>
      <c r="M145" s="150" t="s">
        <v>1</v>
      </c>
      <c r="N145" s="151" t="s">
        <v>38</v>
      </c>
      <c r="O145" s="58"/>
      <c r="P145" s="152">
        <f t="shared" si="1"/>
        <v>0</v>
      </c>
      <c r="Q145" s="152">
        <v>0</v>
      </c>
      <c r="R145" s="152">
        <f t="shared" si="2"/>
        <v>0</v>
      </c>
      <c r="S145" s="152">
        <v>0</v>
      </c>
      <c r="T145" s="153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117</v>
      </c>
      <c r="AT145" s="154" t="s">
        <v>113</v>
      </c>
      <c r="AU145" s="154" t="s">
        <v>80</v>
      </c>
      <c r="AY145" s="14" t="s">
        <v>112</v>
      </c>
      <c r="BE145" s="155">
        <f t="shared" si="4"/>
        <v>0</v>
      </c>
      <c r="BF145" s="155">
        <f t="shared" si="5"/>
        <v>0</v>
      </c>
      <c r="BG145" s="155">
        <f t="shared" si="6"/>
        <v>0</v>
      </c>
      <c r="BH145" s="155">
        <f t="shared" si="7"/>
        <v>0</v>
      </c>
      <c r="BI145" s="155">
        <f t="shared" si="8"/>
        <v>0</v>
      </c>
      <c r="BJ145" s="14" t="s">
        <v>118</v>
      </c>
      <c r="BK145" s="155">
        <f t="shared" si="9"/>
        <v>0</v>
      </c>
      <c r="BL145" s="14" t="s">
        <v>117</v>
      </c>
      <c r="BM145" s="154" t="s">
        <v>194</v>
      </c>
    </row>
    <row r="146" spans="1:65" s="2" customFormat="1" ht="24.2" customHeight="1">
      <c r="A146" s="29"/>
      <c r="B146" s="141"/>
      <c r="C146" s="142" t="s">
        <v>195</v>
      </c>
      <c r="D146" s="142" t="s">
        <v>113</v>
      </c>
      <c r="E146" s="143" t="s">
        <v>196</v>
      </c>
      <c r="F146" s="144" t="s">
        <v>197</v>
      </c>
      <c r="G146" s="145" t="s">
        <v>142</v>
      </c>
      <c r="H146" s="146">
        <v>1</v>
      </c>
      <c r="I146" s="147"/>
      <c r="J146" s="148">
        <f t="shared" si="0"/>
        <v>0</v>
      </c>
      <c r="K146" s="149"/>
      <c r="L146" s="30"/>
      <c r="M146" s="150" t="s">
        <v>1</v>
      </c>
      <c r="N146" s="151" t="s">
        <v>38</v>
      </c>
      <c r="O146" s="58"/>
      <c r="P146" s="152">
        <f t="shared" si="1"/>
        <v>0</v>
      </c>
      <c r="Q146" s="152">
        <v>0</v>
      </c>
      <c r="R146" s="152">
        <f t="shared" si="2"/>
        <v>0</v>
      </c>
      <c r="S146" s="152">
        <v>0</v>
      </c>
      <c r="T146" s="153">
        <f t="shared" si="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117</v>
      </c>
      <c r="AT146" s="154" t="s">
        <v>113</v>
      </c>
      <c r="AU146" s="154" t="s">
        <v>80</v>
      </c>
      <c r="AY146" s="14" t="s">
        <v>112</v>
      </c>
      <c r="BE146" s="155">
        <f t="shared" si="4"/>
        <v>0</v>
      </c>
      <c r="BF146" s="155">
        <f t="shared" si="5"/>
        <v>0</v>
      </c>
      <c r="BG146" s="155">
        <f t="shared" si="6"/>
        <v>0</v>
      </c>
      <c r="BH146" s="155">
        <f t="shared" si="7"/>
        <v>0</v>
      </c>
      <c r="BI146" s="155">
        <f t="shared" si="8"/>
        <v>0</v>
      </c>
      <c r="BJ146" s="14" t="s">
        <v>118</v>
      </c>
      <c r="BK146" s="155">
        <f t="shared" si="9"/>
        <v>0</v>
      </c>
      <c r="BL146" s="14" t="s">
        <v>117</v>
      </c>
      <c r="BM146" s="154" t="s">
        <v>198</v>
      </c>
    </row>
    <row r="147" spans="1:65" s="2" customFormat="1" ht="24.2" customHeight="1">
      <c r="A147" s="29"/>
      <c r="B147" s="141"/>
      <c r="C147" s="142" t="s">
        <v>152</v>
      </c>
      <c r="D147" s="142" t="s">
        <v>113</v>
      </c>
      <c r="E147" s="143" t="s">
        <v>199</v>
      </c>
      <c r="F147" s="144" t="s">
        <v>200</v>
      </c>
      <c r="G147" s="145" t="s">
        <v>142</v>
      </c>
      <c r="H147" s="146">
        <v>7</v>
      </c>
      <c r="I147" s="147"/>
      <c r="J147" s="148">
        <f t="shared" si="0"/>
        <v>0</v>
      </c>
      <c r="K147" s="149"/>
      <c r="L147" s="30"/>
      <c r="M147" s="150" t="s">
        <v>1</v>
      </c>
      <c r="N147" s="151" t="s">
        <v>38</v>
      </c>
      <c r="O147" s="58"/>
      <c r="P147" s="152">
        <f t="shared" si="1"/>
        <v>0</v>
      </c>
      <c r="Q147" s="152">
        <v>0</v>
      </c>
      <c r="R147" s="152">
        <f t="shared" si="2"/>
        <v>0</v>
      </c>
      <c r="S147" s="152">
        <v>0</v>
      </c>
      <c r="T147" s="153">
        <f t="shared" si="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117</v>
      </c>
      <c r="AT147" s="154" t="s">
        <v>113</v>
      </c>
      <c r="AU147" s="154" t="s">
        <v>80</v>
      </c>
      <c r="AY147" s="14" t="s">
        <v>112</v>
      </c>
      <c r="BE147" s="155">
        <f t="shared" si="4"/>
        <v>0</v>
      </c>
      <c r="BF147" s="155">
        <f t="shared" si="5"/>
        <v>0</v>
      </c>
      <c r="BG147" s="155">
        <f t="shared" si="6"/>
        <v>0</v>
      </c>
      <c r="BH147" s="155">
        <f t="shared" si="7"/>
        <v>0</v>
      </c>
      <c r="BI147" s="155">
        <f t="shared" si="8"/>
        <v>0</v>
      </c>
      <c r="BJ147" s="14" t="s">
        <v>118</v>
      </c>
      <c r="BK147" s="155">
        <f t="shared" si="9"/>
        <v>0</v>
      </c>
      <c r="BL147" s="14" t="s">
        <v>117</v>
      </c>
      <c r="BM147" s="154" t="s">
        <v>201</v>
      </c>
    </row>
    <row r="148" spans="1:65" s="2" customFormat="1" ht="16.5" customHeight="1">
      <c r="A148" s="29"/>
      <c r="B148" s="141"/>
      <c r="C148" s="142" t="s">
        <v>202</v>
      </c>
      <c r="D148" s="142" t="s">
        <v>113</v>
      </c>
      <c r="E148" s="143" t="s">
        <v>203</v>
      </c>
      <c r="F148" s="144" t="s">
        <v>204</v>
      </c>
      <c r="G148" s="145" t="s">
        <v>142</v>
      </c>
      <c r="H148" s="146">
        <v>1</v>
      </c>
      <c r="I148" s="147"/>
      <c r="J148" s="148">
        <f t="shared" si="0"/>
        <v>0</v>
      </c>
      <c r="K148" s="149"/>
      <c r="L148" s="30"/>
      <c r="M148" s="150" t="s">
        <v>1</v>
      </c>
      <c r="N148" s="151" t="s">
        <v>38</v>
      </c>
      <c r="O148" s="58"/>
      <c r="P148" s="152">
        <f t="shared" si="1"/>
        <v>0</v>
      </c>
      <c r="Q148" s="152">
        <v>0</v>
      </c>
      <c r="R148" s="152">
        <f t="shared" si="2"/>
        <v>0</v>
      </c>
      <c r="S148" s="152">
        <v>0</v>
      </c>
      <c r="T148" s="153">
        <f t="shared" si="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4" t="s">
        <v>117</v>
      </c>
      <c r="AT148" s="154" t="s">
        <v>113</v>
      </c>
      <c r="AU148" s="154" t="s">
        <v>80</v>
      </c>
      <c r="AY148" s="14" t="s">
        <v>112</v>
      </c>
      <c r="BE148" s="155">
        <f t="shared" si="4"/>
        <v>0</v>
      </c>
      <c r="BF148" s="155">
        <f t="shared" si="5"/>
        <v>0</v>
      </c>
      <c r="BG148" s="155">
        <f t="shared" si="6"/>
        <v>0</v>
      </c>
      <c r="BH148" s="155">
        <f t="shared" si="7"/>
        <v>0</v>
      </c>
      <c r="BI148" s="155">
        <f t="shared" si="8"/>
        <v>0</v>
      </c>
      <c r="BJ148" s="14" t="s">
        <v>118</v>
      </c>
      <c r="BK148" s="155">
        <f t="shared" si="9"/>
        <v>0</v>
      </c>
      <c r="BL148" s="14" t="s">
        <v>117</v>
      </c>
      <c r="BM148" s="154" t="s">
        <v>205</v>
      </c>
    </row>
    <row r="149" spans="1:65" s="2" customFormat="1" ht="16.5" customHeight="1">
      <c r="A149" s="29"/>
      <c r="B149" s="141"/>
      <c r="C149" s="142" t="s">
        <v>156</v>
      </c>
      <c r="D149" s="142" t="s">
        <v>113</v>
      </c>
      <c r="E149" s="143" t="s">
        <v>206</v>
      </c>
      <c r="F149" s="144" t="s">
        <v>207</v>
      </c>
      <c r="G149" s="145" t="s">
        <v>208</v>
      </c>
      <c r="H149" s="146">
        <v>2</v>
      </c>
      <c r="I149" s="147"/>
      <c r="J149" s="148">
        <f t="shared" si="0"/>
        <v>0</v>
      </c>
      <c r="K149" s="149"/>
      <c r="L149" s="30"/>
      <c r="M149" s="150" t="s">
        <v>1</v>
      </c>
      <c r="N149" s="151" t="s">
        <v>38</v>
      </c>
      <c r="O149" s="58"/>
      <c r="P149" s="152">
        <f t="shared" si="1"/>
        <v>0</v>
      </c>
      <c r="Q149" s="152">
        <v>0</v>
      </c>
      <c r="R149" s="152">
        <f t="shared" si="2"/>
        <v>0</v>
      </c>
      <c r="S149" s="152">
        <v>0</v>
      </c>
      <c r="T149" s="153">
        <f t="shared" si="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117</v>
      </c>
      <c r="AT149" s="154" t="s">
        <v>113</v>
      </c>
      <c r="AU149" s="154" t="s">
        <v>80</v>
      </c>
      <c r="AY149" s="14" t="s">
        <v>112</v>
      </c>
      <c r="BE149" s="155">
        <f t="shared" si="4"/>
        <v>0</v>
      </c>
      <c r="BF149" s="155">
        <f t="shared" si="5"/>
        <v>0</v>
      </c>
      <c r="BG149" s="155">
        <f t="shared" si="6"/>
        <v>0</v>
      </c>
      <c r="BH149" s="155">
        <f t="shared" si="7"/>
        <v>0</v>
      </c>
      <c r="BI149" s="155">
        <f t="shared" si="8"/>
        <v>0</v>
      </c>
      <c r="BJ149" s="14" t="s">
        <v>118</v>
      </c>
      <c r="BK149" s="155">
        <f t="shared" si="9"/>
        <v>0</v>
      </c>
      <c r="BL149" s="14" t="s">
        <v>117</v>
      </c>
      <c r="BM149" s="154" t="s">
        <v>209</v>
      </c>
    </row>
    <row r="150" spans="1:65" s="2" customFormat="1" ht="24.2" customHeight="1">
      <c r="A150" s="29"/>
      <c r="B150" s="141"/>
      <c r="C150" s="142" t="s">
        <v>210</v>
      </c>
      <c r="D150" s="142" t="s">
        <v>113</v>
      </c>
      <c r="E150" s="143" t="s">
        <v>211</v>
      </c>
      <c r="F150" s="144" t="s">
        <v>212</v>
      </c>
      <c r="G150" s="145" t="s">
        <v>142</v>
      </c>
      <c r="H150" s="146">
        <v>1</v>
      </c>
      <c r="I150" s="147"/>
      <c r="J150" s="148">
        <f t="shared" si="0"/>
        <v>0</v>
      </c>
      <c r="K150" s="149"/>
      <c r="L150" s="30"/>
      <c r="M150" s="150" t="s">
        <v>1</v>
      </c>
      <c r="N150" s="151" t="s">
        <v>38</v>
      </c>
      <c r="O150" s="58"/>
      <c r="P150" s="152">
        <f t="shared" si="1"/>
        <v>0</v>
      </c>
      <c r="Q150" s="152">
        <v>0</v>
      </c>
      <c r="R150" s="152">
        <f t="shared" si="2"/>
        <v>0</v>
      </c>
      <c r="S150" s="152">
        <v>0</v>
      </c>
      <c r="T150" s="153">
        <f t="shared" si="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117</v>
      </c>
      <c r="AT150" s="154" t="s">
        <v>113</v>
      </c>
      <c r="AU150" s="154" t="s">
        <v>80</v>
      </c>
      <c r="AY150" s="14" t="s">
        <v>112</v>
      </c>
      <c r="BE150" s="155">
        <f t="shared" si="4"/>
        <v>0</v>
      </c>
      <c r="BF150" s="155">
        <f t="shared" si="5"/>
        <v>0</v>
      </c>
      <c r="BG150" s="155">
        <f t="shared" si="6"/>
        <v>0</v>
      </c>
      <c r="BH150" s="155">
        <f t="shared" si="7"/>
        <v>0</v>
      </c>
      <c r="BI150" s="155">
        <f t="shared" si="8"/>
        <v>0</v>
      </c>
      <c r="BJ150" s="14" t="s">
        <v>118</v>
      </c>
      <c r="BK150" s="155">
        <f t="shared" si="9"/>
        <v>0</v>
      </c>
      <c r="BL150" s="14" t="s">
        <v>117</v>
      </c>
      <c r="BM150" s="154" t="s">
        <v>213</v>
      </c>
    </row>
    <row r="151" spans="1:65" s="2" customFormat="1" ht="21.75" customHeight="1">
      <c r="A151" s="29"/>
      <c r="B151" s="141"/>
      <c r="C151" s="142" t="s">
        <v>159</v>
      </c>
      <c r="D151" s="142" t="s">
        <v>113</v>
      </c>
      <c r="E151" s="143" t="s">
        <v>214</v>
      </c>
      <c r="F151" s="144" t="s">
        <v>215</v>
      </c>
      <c r="G151" s="145" t="s">
        <v>142</v>
      </c>
      <c r="H151" s="146">
        <v>1</v>
      </c>
      <c r="I151" s="147"/>
      <c r="J151" s="148">
        <f t="shared" si="0"/>
        <v>0</v>
      </c>
      <c r="K151" s="149"/>
      <c r="L151" s="30"/>
      <c r="M151" s="150" t="s">
        <v>1</v>
      </c>
      <c r="N151" s="151" t="s">
        <v>38</v>
      </c>
      <c r="O151" s="58"/>
      <c r="P151" s="152">
        <f t="shared" si="1"/>
        <v>0</v>
      </c>
      <c r="Q151" s="152">
        <v>0</v>
      </c>
      <c r="R151" s="152">
        <f t="shared" si="2"/>
        <v>0</v>
      </c>
      <c r="S151" s="152">
        <v>0</v>
      </c>
      <c r="T151" s="153">
        <f t="shared" si="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117</v>
      </c>
      <c r="AT151" s="154" t="s">
        <v>113</v>
      </c>
      <c r="AU151" s="154" t="s">
        <v>80</v>
      </c>
      <c r="AY151" s="14" t="s">
        <v>112</v>
      </c>
      <c r="BE151" s="155">
        <f t="shared" si="4"/>
        <v>0</v>
      </c>
      <c r="BF151" s="155">
        <f t="shared" si="5"/>
        <v>0</v>
      </c>
      <c r="BG151" s="155">
        <f t="shared" si="6"/>
        <v>0</v>
      </c>
      <c r="BH151" s="155">
        <f t="shared" si="7"/>
        <v>0</v>
      </c>
      <c r="BI151" s="155">
        <f t="shared" si="8"/>
        <v>0</v>
      </c>
      <c r="BJ151" s="14" t="s">
        <v>118</v>
      </c>
      <c r="BK151" s="155">
        <f t="shared" si="9"/>
        <v>0</v>
      </c>
      <c r="BL151" s="14" t="s">
        <v>117</v>
      </c>
      <c r="BM151" s="154" t="s">
        <v>216</v>
      </c>
    </row>
    <row r="152" spans="1:65" s="2" customFormat="1" ht="44.25" customHeight="1">
      <c r="A152" s="29"/>
      <c r="B152" s="141"/>
      <c r="C152" s="142" t="s">
        <v>217</v>
      </c>
      <c r="D152" s="142" t="s">
        <v>113</v>
      </c>
      <c r="E152" s="143" t="s">
        <v>218</v>
      </c>
      <c r="F152" s="144" t="s">
        <v>219</v>
      </c>
      <c r="G152" s="145" t="s">
        <v>142</v>
      </c>
      <c r="H152" s="146">
        <v>1</v>
      </c>
      <c r="I152" s="147"/>
      <c r="J152" s="148">
        <f t="shared" si="0"/>
        <v>0</v>
      </c>
      <c r="K152" s="149"/>
      <c r="L152" s="30"/>
      <c r="M152" s="150" t="s">
        <v>1</v>
      </c>
      <c r="N152" s="151" t="s">
        <v>38</v>
      </c>
      <c r="O152" s="58"/>
      <c r="P152" s="152">
        <f t="shared" si="1"/>
        <v>0</v>
      </c>
      <c r="Q152" s="152">
        <v>0</v>
      </c>
      <c r="R152" s="152">
        <f t="shared" si="2"/>
        <v>0</v>
      </c>
      <c r="S152" s="152">
        <v>0</v>
      </c>
      <c r="T152" s="153">
        <f t="shared" si="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117</v>
      </c>
      <c r="AT152" s="154" t="s">
        <v>113</v>
      </c>
      <c r="AU152" s="154" t="s">
        <v>80</v>
      </c>
      <c r="AY152" s="14" t="s">
        <v>112</v>
      </c>
      <c r="BE152" s="155">
        <f t="shared" si="4"/>
        <v>0</v>
      </c>
      <c r="BF152" s="155">
        <f t="shared" si="5"/>
        <v>0</v>
      </c>
      <c r="BG152" s="155">
        <f t="shared" si="6"/>
        <v>0</v>
      </c>
      <c r="BH152" s="155">
        <f t="shared" si="7"/>
        <v>0</v>
      </c>
      <c r="BI152" s="155">
        <f t="shared" si="8"/>
        <v>0</v>
      </c>
      <c r="BJ152" s="14" t="s">
        <v>118</v>
      </c>
      <c r="BK152" s="155">
        <f t="shared" si="9"/>
        <v>0</v>
      </c>
      <c r="BL152" s="14" t="s">
        <v>117</v>
      </c>
      <c r="BM152" s="154" t="s">
        <v>220</v>
      </c>
    </row>
    <row r="153" spans="1:65" s="2" customFormat="1" ht="16.5" customHeight="1">
      <c r="A153" s="29"/>
      <c r="B153" s="141"/>
      <c r="C153" s="142" t="s">
        <v>163</v>
      </c>
      <c r="D153" s="142" t="s">
        <v>113</v>
      </c>
      <c r="E153" s="143" t="s">
        <v>221</v>
      </c>
      <c r="F153" s="144" t="s">
        <v>222</v>
      </c>
      <c r="G153" s="145" t="s">
        <v>142</v>
      </c>
      <c r="H153" s="146">
        <v>1</v>
      </c>
      <c r="I153" s="147"/>
      <c r="J153" s="148">
        <f t="shared" si="0"/>
        <v>0</v>
      </c>
      <c r="K153" s="149"/>
      <c r="L153" s="30"/>
      <c r="M153" s="150" t="s">
        <v>1</v>
      </c>
      <c r="N153" s="151" t="s">
        <v>38</v>
      </c>
      <c r="O153" s="58"/>
      <c r="P153" s="152">
        <f t="shared" si="1"/>
        <v>0</v>
      </c>
      <c r="Q153" s="152">
        <v>0</v>
      </c>
      <c r="R153" s="152">
        <f t="shared" si="2"/>
        <v>0</v>
      </c>
      <c r="S153" s="152">
        <v>0</v>
      </c>
      <c r="T153" s="153">
        <f t="shared" si="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117</v>
      </c>
      <c r="AT153" s="154" t="s">
        <v>113</v>
      </c>
      <c r="AU153" s="154" t="s">
        <v>80</v>
      </c>
      <c r="AY153" s="14" t="s">
        <v>112</v>
      </c>
      <c r="BE153" s="155">
        <f t="shared" si="4"/>
        <v>0</v>
      </c>
      <c r="BF153" s="155">
        <f t="shared" si="5"/>
        <v>0</v>
      </c>
      <c r="BG153" s="155">
        <f t="shared" si="6"/>
        <v>0</v>
      </c>
      <c r="BH153" s="155">
        <f t="shared" si="7"/>
        <v>0</v>
      </c>
      <c r="BI153" s="155">
        <f t="shared" si="8"/>
        <v>0</v>
      </c>
      <c r="BJ153" s="14" t="s">
        <v>118</v>
      </c>
      <c r="BK153" s="155">
        <f t="shared" si="9"/>
        <v>0</v>
      </c>
      <c r="BL153" s="14" t="s">
        <v>117</v>
      </c>
      <c r="BM153" s="154" t="s">
        <v>223</v>
      </c>
    </row>
    <row r="154" spans="1:65" s="2" customFormat="1" ht="24.2" customHeight="1">
      <c r="A154" s="29"/>
      <c r="B154" s="141"/>
      <c r="C154" s="142" t="s">
        <v>224</v>
      </c>
      <c r="D154" s="142" t="s">
        <v>113</v>
      </c>
      <c r="E154" s="143" t="s">
        <v>225</v>
      </c>
      <c r="F154" s="144" t="s">
        <v>226</v>
      </c>
      <c r="G154" s="145" t="s">
        <v>142</v>
      </c>
      <c r="H154" s="146">
        <v>1</v>
      </c>
      <c r="I154" s="147"/>
      <c r="J154" s="148">
        <f t="shared" si="0"/>
        <v>0</v>
      </c>
      <c r="K154" s="149"/>
      <c r="L154" s="30"/>
      <c r="M154" s="150" t="s">
        <v>1</v>
      </c>
      <c r="N154" s="151" t="s">
        <v>38</v>
      </c>
      <c r="O154" s="58"/>
      <c r="P154" s="152">
        <f t="shared" si="1"/>
        <v>0</v>
      </c>
      <c r="Q154" s="152">
        <v>0</v>
      </c>
      <c r="R154" s="152">
        <f t="shared" si="2"/>
        <v>0</v>
      </c>
      <c r="S154" s="152">
        <v>0</v>
      </c>
      <c r="T154" s="153">
        <f t="shared" si="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4" t="s">
        <v>117</v>
      </c>
      <c r="AT154" s="154" t="s">
        <v>113</v>
      </c>
      <c r="AU154" s="154" t="s">
        <v>80</v>
      </c>
      <c r="AY154" s="14" t="s">
        <v>112</v>
      </c>
      <c r="BE154" s="155">
        <f t="shared" si="4"/>
        <v>0</v>
      </c>
      <c r="BF154" s="155">
        <f t="shared" si="5"/>
        <v>0</v>
      </c>
      <c r="BG154" s="155">
        <f t="shared" si="6"/>
        <v>0</v>
      </c>
      <c r="BH154" s="155">
        <f t="shared" si="7"/>
        <v>0</v>
      </c>
      <c r="BI154" s="155">
        <f t="shared" si="8"/>
        <v>0</v>
      </c>
      <c r="BJ154" s="14" t="s">
        <v>118</v>
      </c>
      <c r="BK154" s="155">
        <f t="shared" si="9"/>
        <v>0</v>
      </c>
      <c r="BL154" s="14" t="s">
        <v>117</v>
      </c>
      <c r="BM154" s="154" t="s">
        <v>227</v>
      </c>
    </row>
    <row r="155" spans="1:65" s="2" customFormat="1" ht="16.5" customHeight="1">
      <c r="A155" s="29"/>
      <c r="B155" s="141"/>
      <c r="C155" s="142" t="s">
        <v>166</v>
      </c>
      <c r="D155" s="142" t="s">
        <v>113</v>
      </c>
      <c r="E155" s="143" t="s">
        <v>228</v>
      </c>
      <c r="F155" s="144" t="s">
        <v>229</v>
      </c>
      <c r="G155" s="145" t="s">
        <v>142</v>
      </c>
      <c r="H155" s="146">
        <v>1</v>
      </c>
      <c r="I155" s="147"/>
      <c r="J155" s="148">
        <f t="shared" si="0"/>
        <v>0</v>
      </c>
      <c r="K155" s="149"/>
      <c r="L155" s="30"/>
      <c r="M155" s="150" t="s">
        <v>1</v>
      </c>
      <c r="N155" s="151" t="s">
        <v>38</v>
      </c>
      <c r="O155" s="58"/>
      <c r="P155" s="152">
        <f t="shared" si="1"/>
        <v>0</v>
      </c>
      <c r="Q155" s="152">
        <v>0</v>
      </c>
      <c r="R155" s="152">
        <f t="shared" si="2"/>
        <v>0</v>
      </c>
      <c r="S155" s="152">
        <v>0</v>
      </c>
      <c r="T155" s="153">
        <f t="shared" si="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117</v>
      </c>
      <c r="AT155" s="154" t="s">
        <v>113</v>
      </c>
      <c r="AU155" s="154" t="s">
        <v>80</v>
      </c>
      <c r="AY155" s="14" t="s">
        <v>112</v>
      </c>
      <c r="BE155" s="155">
        <f t="shared" si="4"/>
        <v>0</v>
      </c>
      <c r="BF155" s="155">
        <f t="shared" si="5"/>
        <v>0</v>
      </c>
      <c r="BG155" s="155">
        <f t="shared" si="6"/>
        <v>0</v>
      </c>
      <c r="BH155" s="155">
        <f t="shared" si="7"/>
        <v>0</v>
      </c>
      <c r="BI155" s="155">
        <f t="shared" si="8"/>
        <v>0</v>
      </c>
      <c r="BJ155" s="14" t="s">
        <v>118</v>
      </c>
      <c r="BK155" s="155">
        <f t="shared" si="9"/>
        <v>0</v>
      </c>
      <c r="BL155" s="14" t="s">
        <v>117</v>
      </c>
      <c r="BM155" s="154" t="s">
        <v>230</v>
      </c>
    </row>
    <row r="156" spans="1:65" s="11" customFormat="1" ht="25.9" customHeight="1">
      <c r="B156" s="130"/>
      <c r="D156" s="131" t="s">
        <v>71</v>
      </c>
      <c r="E156" s="132" t="s">
        <v>231</v>
      </c>
      <c r="F156" s="132" t="s">
        <v>232</v>
      </c>
      <c r="I156" s="133"/>
      <c r="J156" s="134">
        <f>BK156</f>
        <v>0</v>
      </c>
      <c r="L156" s="130"/>
      <c r="M156" s="135"/>
      <c r="N156" s="136"/>
      <c r="O156" s="136"/>
      <c r="P156" s="137">
        <f>SUM(P157:P166)</f>
        <v>0</v>
      </c>
      <c r="Q156" s="136"/>
      <c r="R156" s="137">
        <f>SUM(R157:R166)</f>
        <v>0</v>
      </c>
      <c r="S156" s="136"/>
      <c r="T156" s="138">
        <f>SUM(T157:T166)</f>
        <v>0</v>
      </c>
      <c r="AR156" s="131" t="s">
        <v>80</v>
      </c>
      <c r="AT156" s="139" t="s">
        <v>71</v>
      </c>
      <c r="AU156" s="139" t="s">
        <v>72</v>
      </c>
      <c r="AY156" s="131" t="s">
        <v>112</v>
      </c>
      <c r="BK156" s="140">
        <f>SUM(BK157:BK166)</f>
        <v>0</v>
      </c>
    </row>
    <row r="157" spans="1:65" s="2" customFormat="1" ht="24.2" customHeight="1">
      <c r="A157" s="29"/>
      <c r="B157" s="141"/>
      <c r="C157" s="142" t="s">
        <v>233</v>
      </c>
      <c r="D157" s="142" t="s">
        <v>113</v>
      </c>
      <c r="E157" s="143" t="s">
        <v>234</v>
      </c>
      <c r="F157" s="144" t="s">
        <v>235</v>
      </c>
      <c r="G157" s="145" t="s">
        <v>236</v>
      </c>
      <c r="H157" s="146">
        <v>1</v>
      </c>
      <c r="I157" s="147"/>
      <c r="J157" s="148">
        <f t="shared" ref="J157:J166" si="10">ROUND(I157*H157,2)</f>
        <v>0</v>
      </c>
      <c r="K157" s="149"/>
      <c r="L157" s="30"/>
      <c r="M157" s="150" t="s">
        <v>1</v>
      </c>
      <c r="N157" s="151" t="s">
        <v>38</v>
      </c>
      <c r="O157" s="58"/>
      <c r="P157" s="152">
        <f t="shared" ref="P157:P166" si="11">O157*H157</f>
        <v>0</v>
      </c>
      <c r="Q157" s="152">
        <v>0</v>
      </c>
      <c r="R157" s="152">
        <f t="shared" ref="R157:R166" si="12">Q157*H157</f>
        <v>0</v>
      </c>
      <c r="S157" s="152">
        <v>0</v>
      </c>
      <c r="T157" s="153">
        <f t="shared" ref="T157:T166" si="13"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117</v>
      </c>
      <c r="AT157" s="154" t="s">
        <v>113</v>
      </c>
      <c r="AU157" s="154" t="s">
        <v>80</v>
      </c>
      <c r="AY157" s="14" t="s">
        <v>112</v>
      </c>
      <c r="BE157" s="155">
        <f t="shared" ref="BE157:BE166" si="14">IF(N157="základná",J157,0)</f>
        <v>0</v>
      </c>
      <c r="BF157" s="155">
        <f t="shared" ref="BF157:BF166" si="15">IF(N157="znížená",J157,0)</f>
        <v>0</v>
      </c>
      <c r="BG157" s="155">
        <f t="shared" ref="BG157:BG166" si="16">IF(N157="zákl. prenesená",J157,0)</f>
        <v>0</v>
      </c>
      <c r="BH157" s="155">
        <f t="shared" ref="BH157:BH166" si="17">IF(N157="zníž. prenesená",J157,0)</f>
        <v>0</v>
      </c>
      <c r="BI157" s="155">
        <f t="shared" ref="BI157:BI166" si="18">IF(N157="nulová",J157,0)</f>
        <v>0</v>
      </c>
      <c r="BJ157" s="14" t="s">
        <v>118</v>
      </c>
      <c r="BK157" s="155">
        <f t="shared" ref="BK157:BK166" si="19">ROUND(I157*H157,2)</f>
        <v>0</v>
      </c>
      <c r="BL157" s="14" t="s">
        <v>117</v>
      </c>
      <c r="BM157" s="154" t="s">
        <v>237</v>
      </c>
    </row>
    <row r="158" spans="1:65" s="2" customFormat="1" ht="16.5" customHeight="1">
      <c r="A158" s="29"/>
      <c r="B158" s="141"/>
      <c r="C158" s="142" t="s">
        <v>170</v>
      </c>
      <c r="D158" s="142" t="s">
        <v>113</v>
      </c>
      <c r="E158" s="143" t="s">
        <v>238</v>
      </c>
      <c r="F158" s="144" t="s">
        <v>239</v>
      </c>
      <c r="G158" s="145" t="s">
        <v>142</v>
      </c>
      <c r="H158" s="146">
        <v>1</v>
      </c>
      <c r="I158" s="147"/>
      <c r="J158" s="148">
        <f t="shared" si="10"/>
        <v>0</v>
      </c>
      <c r="K158" s="149"/>
      <c r="L158" s="30"/>
      <c r="M158" s="150" t="s">
        <v>1</v>
      </c>
      <c r="N158" s="151" t="s">
        <v>38</v>
      </c>
      <c r="O158" s="58"/>
      <c r="P158" s="152">
        <f t="shared" si="11"/>
        <v>0</v>
      </c>
      <c r="Q158" s="152">
        <v>0</v>
      </c>
      <c r="R158" s="152">
        <f t="shared" si="12"/>
        <v>0</v>
      </c>
      <c r="S158" s="152">
        <v>0</v>
      </c>
      <c r="T158" s="153">
        <f t="shared" si="1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117</v>
      </c>
      <c r="AT158" s="154" t="s">
        <v>113</v>
      </c>
      <c r="AU158" s="154" t="s">
        <v>80</v>
      </c>
      <c r="AY158" s="14" t="s">
        <v>112</v>
      </c>
      <c r="BE158" s="155">
        <f t="shared" si="14"/>
        <v>0</v>
      </c>
      <c r="BF158" s="155">
        <f t="shared" si="15"/>
        <v>0</v>
      </c>
      <c r="BG158" s="155">
        <f t="shared" si="16"/>
        <v>0</v>
      </c>
      <c r="BH158" s="155">
        <f t="shared" si="17"/>
        <v>0</v>
      </c>
      <c r="BI158" s="155">
        <f t="shared" si="18"/>
        <v>0</v>
      </c>
      <c r="BJ158" s="14" t="s">
        <v>118</v>
      </c>
      <c r="BK158" s="155">
        <f t="shared" si="19"/>
        <v>0</v>
      </c>
      <c r="BL158" s="14" t="s">
        <v>117</v>
      </c>
      <c r="BM158" s="154" t="s">
        <v>240</v>
      </c>
    </row>
    <row r="159" spans="1:65" s="2" customFormat="1" ht="24.2" customHeight="1">
      <c r="A159" s="29"/>
      <c r="B159" s="141"/>
      <c r="C159" s="142" t="s">
        <v>241</v>
      </c>
      <c r="D159" s="142" t="s">
        <v>113</v>
      </c>
      <c r="E159" s="143" t="s">
        <v>242</v>
      </c>
      <c r="F159" s="144" t="s">
        <v>243</v>
      </c>
      <c r="G159" s="145" t="s">
        <v>142</v>
      </c>
      <c r="H159" s="146">
        <v>6</v>
      </c>
      <c r="I159" s="147"/>
      <c r="J159" s="148">
        <f t="shared" si="10"/>
        <v>0</v>
      </c>
      <c r="K159" s="149"/>
      <c r="L159" s="30"/>
      <c r="M159" s="150" t="s">
        <v>1</v>
      </c>
      <c r="N159" s="151" t="s">
        <v>38</v>
      </c>
      <c r="O159" s="58"/>
      <c r="P159" s="152">
        <f t="shared" si="11"/>
        <v>0</v>
      </c>
      <c r="Q159" s="152">
        <v>0</v>
      </c>
      <c r="R159" s="152">
        <f t="shared" si="12"/>
        <v>0</v>
      </c>
      <c r="S159" s="152">
        <v>0</v>
      </c>
      <c r="T159" s="153">
        <f t="shared" si="1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54" t="s">
        <v>117</v>
      </c>
      <c r="AT159" s="154" t="s">
        <v>113</v>
      </c>
      <c r="AU159" s="154" t="s">
        <v>80</v>
      </c>
      <c r="AY159" s="14" t="s">
        <v>112</v>
      </c>
      <c r="BE159" s="155">
        <f t="shared" si="14"/>
        <v>0</v>
      </c>
      <c r="BF159" s="155">
        <f t="shared" si="15"/>
        <v>0</v>
      </c>
      <c r="BG159" s="155">
        <f t="shared" si="16"/>
        <v>0</v>
      </c>
      <c r="BH159" s="155">
        <f t="shared" si="17"/>
        <v>0</v>
      </c>
      <c r="BI159" s="155">
        <f t="shared" si="18"/>
        <v>0</v>
      </c>
      <c r="BJ159" s="14" t="s">
        <v>118</v>
      </c>
      <c r="BK159" s="155">
        <f t="shared" si="19"/>
        <v>0</v>
      </c>
      <c r="BL159" s="14" t="s">
        <v>117</v>
      </c>
      <c r="BM159" s="154" t="s">
        <v>244</v>
      </c>
    </row>
    <row r="160" spans="1:65" s="2" customFormat="1" ht="16.5" customHeight="1">
      <c r="A160" s="29"/>
      <c r="B160" s="141"/>
      <c r="C160" s="142" t="s">
        <v>173</v>
      </c>
      <c r="D160" s="142" t="s">
        <v>113</v>
      </c>
      <c r="E160" s="143" t="s">
        <v>245</v>
      </c>
      <c r="F160" s="144" t="s">
        <v>246</v>
      </c>
      <c r="G160" s="145" t="s">
        <v>247</v>
      </c>
      <c r="H160" s="146">
        <v>1</v>
      </c>
      <c r="I160" s="147"/>
      <c r="J160" s="148">
        <f t="shared" si="10"/>
        <v>0</v>
      </c>
      <c r="K160" s="149"/>
      <c r="L160" s="30"/>
      <c r="M160" s="150" t="s">
        <v>1</v>
      </c>
      <c r="N160" s="151" t="s">
        <v>38</v>
      </c>
      <c r="O160" s="58"/>
      <c r="P160" s="152">
        <f t="shared" si="11"/>
        <v>0</v>
      </c>
      <c r="Q160" s="152">
        <v>0</v>
      </c>
      <c r="R160" s="152">
        <f t="shared" si="12"/>
        <v>0</v>
      </c>
      <c r="S160" s="152">
        <v>0</v>
      </c>
      <c r="T160" s="153">
        <f t="shared" si="1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117</v>
      </c>
      <c r="AT160" s="154" t="s">
        <v>113</v>
      </c>
      <c r="AU160" s="154" t="s">
        <v>80</v>
      </c>
      <c r="AY160" s="14" t="s">
        <v>112</v>
      </c>
      <c r="BE160" s="155">
        <f t="shared" si="14"/>
        <v>0</v>
      </c>
      <c r="BF160" s="155">
        <f t="shared" si="15"/>
        <v>0</v>
      </c>
      <c r="BG160" s="155">
        <f t="shared" si="16"/>
        <v>0</v>
      </c>
      <c r="BH160" s="155">
        <f t="shared" si="17"/>
        <v>0</v>
      </c>
      <c r="BI160" s="155">
        <f t="shared" si="18"/>
        <v>0</v>
      </c>
      <c r="BJ160" s="14" t="s">
        <v>118</v>
      </c>
      <c r="BK160" s="155">
        <f t="shared" si="19"/>
        <v>0</v>
      </c>
      <c r="BL160" s="14" t="s">
        <v>117</v>
      </c>
      <c r="BM160" s="154" t="s">
        <v>248</v>
      </c>
    </row>
    <row r="161" spans="1:65" s="2" customFormat="1" ht="16.5" customHeight="1">
      <c r="A161" s="29"/>
      <c r="B161" s="141"/>
      <c r="C161" s="142" t="s">
        <v>249</v>
      </c>
      <c r="D161" s="142" t="s">
        <v>113</v>
      </c>
      <c r="E161" s="143" t="s">
        <v>250</v>
      </c>
      <c r="F161" s="144" t="s">
        <v>251</v>
      </c>
      <c r="G161" s="145" t="s">
        <v>134</v>
      </c>
      <c r="H161" s="146">
        <v>5</v>
      </c>
      <c r="I161" s="147"/>
      <c r="J161" s="148">
        <f t="shared" si="10"/>
        <v>0</v>
      </c>
      <c r="K161" s="149"/>
      <c r="L161" s="30"/>
      <c r="M161" s="150" t="s">
        <v>1</v>
      </c>
      <c r="N161" s="151" t="s">
        <v>38</v>
      </c>
      <c r="O161" s="58"/>
      <c r="P161" s="152">
        <f t="shared" si="11"/>
        <v>0</v>
      </c>
      <c r="Q161" s="152">
        <v>0</v>
      </c>
      <c r="R161" s="152">
        <f t="shared" si="12"/>
        <v>0</v>
      </c>
      <c r="S161" s="152">
        <v>0</v>
      </c>
      <c r="T161" s="153">
        <f t="shared" si="1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117</v>
      </c>
      <c r="AT161" s="154" t="s">
        <v>113</v>
      </c>
      <c r="AU161" s="154" t="s">
        <v>80</v>
      </c>
      <c r="AY161" s="14" t="s">
        <v>112</v>
      </c>
      <c r="BE161" s="155">
        <f t="shared" si="14"/>
        <v>0</v>
      </c>
      <c r="BF161" s="155">
        <f t="shared" si="15"/>
        <v>0</v>
      </c>
      <c r="BG161" s="155">
        <f t="shared" si="16"/>
        <v>0</v>
      </c>
      <c r="BH161" s="155">
        <f t="shared" si="17"/>
        <v>0</v>
      </c>
      <c r="BI161" s="155">
        <f t="shared" si="18"/>
        <v>0</v>
      </c>
      <c r="BJ161" s="14" t="s">
        <v>118</v>
      </c>
      <c r="BK161" s="155">
        <f t="shared" si="19"/>
        <v>0</v>
      </c>
      <c r="BL161" s="14" t="s">
        <v>117</v>
      </c>
      <c r="BM161" s="154" t="s">
        <v>252</v>
      </c>
    </row>
    <row r="162" spans="1:65" s="2" customFormat="1" ht="16.5" customHeight="1">
      <c r="A162" s="29"/>
      <c r="B162" s="141"/>
      <c r="C162" s="142" t="s">
        <v>177</v>
      </c>
      <c r="D162" s="142" t="s">
        <v>113</v>
      </c>
      <c r="E162" s="143" t="s">
        <v>253</v>
      </c>
      <c r="F162" s="144" t="s">
        <v>254</v>
      </c>
      <c r="G162" s="145" t="s">
        <v>134</v>
      </c>
      <c r="H162" s="146">
        <v>5</v>
      </c>
      <c r="I162" s="147"/>
      <c r="J162" s="148">
        <f t="shared" si="10"/>
        <v>0</v>
      </c>
      <c r="K162" s="149"/>
      <c r="L162" s="30"/>
      <c r="M162" s="150" t="s">
        <v>1</v>
      </c>
      <c r="N162" s="151" t="s">
        <v>38</v>
      </c>
      <c r="O162" s="58"/>
      <c r="P162" s="152">
        <f t="shared" si="11"/>
        <v>0</v>
      </c>
      <c r="Q162" s="152">
        <v>0</v>
      </c>
      <c r="R162" s="152">
        <f t="shared" si="12"/>
        <v>0</v>
      </c>
      <c r="S162" s="152">
        <v>0</v>
      </c>
      <c r="T162" s="153">
        <f t="shared" si="1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117</v>
      </c>
      <c r="AT162" s="154" t="s">
        <v>113</v>
      </c>
      <c r="AU162" s="154" t="s">
        <v>80</v>
      </c>
      <c r="AY162" s="14" t="s">
        <v>112</v>
      </c>
      <c r="BE162" s="155">
        <f t="shared" si="14"/>
        <v>0</v>
      </c>
      <c r="BF162" s="155">
        <f t="shared" si="15"/>
        <v>0</v>
      </c>
      <c r="BG162" s="155">
        <f t="shared" si="16"/>
        <v>0</v>
      </c>
      <c r="BH162" s="155">
        <f t="shared" si="17"/>
        <v>0</v>
      </c>
      <c r="BI162" s="155">
        <f t="shared" si="18"/>
        <v>0</v>
      </c>
      <c r="BJ162" s="14" t="s">
        <v>118</v>
      </c>
      <c r="BK162" s="155">
        <f t="shared" si="19"/>
        <v>0</v>
      </c>
      <c r="BL162" s="14" t="s">
        <v>117</v>
      </c>
      <c r="BM162" s="154" t="s">
        <v>255</v>
      </c>
    </row>
    <row r="163" spans="1:65" s="2" customFormat="1" ht="16.5" customHeight="1">
      <c r="A163" s="29"/>
      <c r="B163" s="141"/>
      <c r="C163" s="142" t="s">
        <v>256</v>
      </c>
      <c r="D163" s="142" t="s">
        <v>113</v>
      </c>
      <c r="E163" s="143" t="s">
        <v>257</v>
      </c>
      <c r="F163" s="144" t="s">
        <v>258</v>
      </c>
      <c r="G163" s="145" t="s">
        <v>142</v>
      </c>
      <c r="H163" s="146">
        <v>26</v>
      </c>
      <c r="I163" s="147"/>
      <c r="J163" s="148">
        <f t="shared" si="10"/>
        <v>0</v>
      </c>
      <c r="K163" s="149"/>
      <c r="L163" s="30"/>
      <c r="M163" s="150" t="s">
        <v>1</v>
      </c>
      <c r="N163" s="151" t="s">
        <v>38</v>
      </c>
      <c r="O163" s="58"/>
      <c r="P163" s="152">
        <f t="shared" si="11"/>
        <v>0</v>
      </c>
      <c r="Q163" s="152">
        <v>0</v>
      </c>
      <c r="R163" s="152">
        <f t="shared" si="12"/>
        <v>0</v>
      </c>
      <c r="S163" s="152">
        <v>0</v>
      </c>
      <c r="T163" s="153">
        <f t="shared" si="1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117</v>
      </c>
      <c r="AT163" s="154" t="s">
        <v>113</v>
      </c>
      <c r="AU163" s="154" t="s">
        <v>80</v>
      </c>
      <c r="AY163" s="14" t="s">
        <v>112</v>
      </c>
      <c r="BE163" s="155">
        <f t="shared" si="14"/>
        <v>0</v>
      </c>
      <c r="BF163" s="155">
        <f t="shared" si="15"/>
        <v>0</v>
      </c>
      <c r="BG163" s="155">
        <f t="shared" si="16"/>
        <v>0</v>
      </c>
      <c r="BH163" s="155">
        <f t="shared" si="17"/>
        <v>0</v>
      </c>
      <c r="BI163" s="155">
        <f t="shared" si="18"/>
        <v>0</v>
      </c>
      <c r="BJ163" s="14" t="s">
        <v>118</v>
      </c>
      <c r="BK163" s="155">
        <f t="shared" si="19"/>
        <v>0</v>
      </c>
      <c r="BL163" s="14" t="s">
        <v>117</v>
      </c>
      <c r="BM163" s="154" t="s">
        <v>259</v>
      </c>
    </row>
    <row r="164" spans="1:65" s="2" customFormat="1" ht="16.5" customHeight="1">
      <c r="A164" s="29"/>
      <c r="B164" s="141"/>
      <c r="C164" s="142" t="s">
        <v>180</v>
      </c>
      <c r="D164" s="142" t="s">
        <v>113</v>
      </c>
      <c r="E164" s="143" t="s">
        <v>260</v>
      </c>
      <c r="F164" s="144" t="s">
        <v>261</v>
      </c>
      <c r="G164" s="145" t="s">
        <v>134</v>
      </c>
      <c r="H164" s="146">
        <v>5</v>
      </c>
      <c r="I164" s="147"/>
      <c r="J164" s="148">
        <f t="shared" si="10"/>
        <v>0</v>
      </c>
      <c r="K164" s="149"/>
      <c r="L164" s="30"/>
      <c r="M164" s="150" t="s">
        <v>1</v>
      </c>
      <c r="N164" s="151" t="s">
        <v>38</v>
      </c>
      <c r="O164" s="58"/>
      <c r="P164" s="152">
        <f t="shared" si="11"/>
        <v>0</v>
      </c>
      <c r="Q164" s="152">
        <v>0</v>
      </c>
      <c r="R164" s="152">
        <f t="shared" si="12"/>
        <v>0</v>
      </c>
      <c r="S164" s="152">
        <v>0</v>
      </c>
      <c r="T164" s="153">
        <f t="shared" si="1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117</v>
      </c>
      <c r="AT164" s="154" t="s">
        <v>113</v>
      </c>
      <c r="AU164" s="154" t="s">
        <v>80</v>
      </c>
      <c r="AY164" s="14" t="s">
        <v>112</v>
      </c>
      <c r="BE164" s="155">
        <f t="shared" si="14"/>
        <v>0</v>
      </c>
      <c r="BF164" s="155">
        <f t="shared" si="15"/>
        <v>0</v>
      </c>
      <c r="BG164" s="155">
        <f t="shared" si="16"/>
        <v>0</v>
      </c>
      <c r="BH164" s="155">
        <f t="shared" si="17"/>
        <v>0</v>
      </c>
      <c r="BI164" s="155">
        <f t="shared" si="18"/>
        <v>0</v>
      </c>
      <c r="BJ164" s="14" t="s">
        <v>118</v>
      </c>
      <c r="BK164" s="155">
        <f t="shared" si="19"/>
        <v>0</v>
      </c>
      <c r="BL164" s="14" t="s">
        <v>117</v>
      </c>
      <c r="BM164" s="154" t="s">
        <v>262</v>
      </c>
    </row>
    <row r="165" spans="1:65" s="2" customFormat="1" ht="16.5" customHeight="1">
      <c r="A165" s="29"/>
      <c r="B165" s="141"/>
      <c r="C165" s="142" t="s">
        <v>263</v>
      </c>
      <c r="D165" s="142" t="s">
        <v>113</v>
      </c>
      <c r="E165" s="143" t="s">
        <v>264</v>
      </c>
      <c r="F165" s="144" t="s">
        <v>265</v>
      </c>
      <c r="G165" s="145" t="s">
        <v>236</v>
      </c>
      <c r="H165" s="146">
        <v>1</v>
      </c>
      <c r="I165" s="147"/>
      <c r="J165" s="148">
        <f t="shared" si="10"/>
        <v>0</v>
      </c>
      <c r="K165" s="149"/>
      <c r="L165" s="30"/>
      <c r="M165" s="150" t="s">
        <v>1</v>
      </c>
      <c r="N165" s="151" t="s">
        <v>38</v>
      </c>
      <c r="O165" s="58"/>
      <c r="P165" s="152">
        <f t="shared" si="11"/>
        <v>0</v>
      </c>
      <c r="Q165" s="152">
        <v>0</v>
      </c>
      <c r="R165" s="152">
        <f t="shared" si="12"/>
        <v>0</v>
      </c>
      <c r="S165" s="152">
        <v>0</v>
      </c>
      <c r="T165" s="153">
        <f t="shared" si="1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117</v>
      </c>
      <c r="AT165" s="154" t="s">
        <v>113</v>
      </c>
      <c r="AU165" s="154" t="s">
        <v>80</v>
      </c>
      <c r="AY165" s="14" t="s">
        <v>112</v>
      </c>
      <c r="BE165" s="155">
        <f t="shared" si="14"/>
        <v>0</v>
      </c>
      <c r="BF165" s="155">
        <f t="shared" si="15"/>
        <v>0</v>
      </c>
      <c r="BG165" s="155">
        <f t="shared" si="16"/>
        <v>0</v>
      </c>
      <c r="BH165" s="155">
        <f t="shared" si="17"/>
        <v>0</v>
      </c>
      <c r="BI165" s="155">
        <f t="shared" si="18"/>
        <v>0</v>
      </c>
      <c r="BJ165" s="14" t="s">
        <v>118</v>
      </c>
      <c r="BK165" s="155">
        <f t="shared" si="19"/>
        <v>0</v>
      </c>
      <c r="BL165" s="14" t="s">
        <v>117</v>
      </c>
      <c r="BM165" s="154" t="s">
        <v>266</v>
      </c>
    </row>
    <row r="166" spans="1:65" s="2" customFormat="1" ht="16.5" customHeight="1">
      <c r="A166" s="29"/>
      <c r="B166" s="141"/>
      <c r="C166" s="142" t="s">
        <v>184</v>
      </c>
      <c r="D166" s="142" t="s">
        <v>113</v>
      </c>
      <c r="E166" s="143" t="s">
        <v>267</v>
      </c>
      <c r="F166" s="144" t="s">
        <v>268</v>
      </c>
      <c r="G166" s="145" t="s">
        <v>247</v>
      </c>
      <c r="H166" s="146">
        <v>1</v>
      </c>
      <c r="I166" s="147"/>
      <c r="J166" s="148">
        <f t="shared" si="10"/>
        <v>0</v>
      </c>
      <c r="K166" s="149"/>
      <c r="L166" s="30"/>
      <c r="M166" s="150" t="s">
        <v>1</v>
      </c>
      <c r="N166" s="151" t="s">
        <v>38</v>
      </c>
      <c r="O166" s="58"/>
      <c r="P166" s="152">
        <f t="shared" si="11"/>
        <v>0</v>
      </c>
      <c r="Q166" s="152">
        <v>0</v>
      </c>
      <c r="R166" s="152">
        <f t="shared" si="12"/>
        <v>0</v>
      </c>
      <c r="S166" s="152">
        <v>0</v>
      </c>
      <c r="T166" s="153">
        <f t="shared" si="1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117</v>
      </c>
      <c r="AT166" s="154" t="s">
        <v>113</v>
      </c>
      <c r="AU166" s="154" t="s">
        <v>80</v>
      </c>
      <c r="AY166" s="14" t="s">
        <v>112</v>
      </c>
      <c r="BE166" s="155">
        <f t="shared" si="14"/>
        <v>0</v>
      </c>
      <c r="BF166" s="155">
        <f t="shared" si="15"/>
        <v>0</v>
      </c>
      <c r="BG166" s="155">
        <f t="shared" si="16"/>
        <v>0</v>
      </c>
      <c r="BH166" s="155">
        <f t="shared" si="17"/>
        <v>0</v>
      </c>
      <c r="BI166" s="155">
        <f t="shared" si="18"/>
        <v>0</v>
      </c>
      <c r="BJ166" s="14" t="s">
        <v>118</v>
      </c>
      <c r="BK166" s="155">
        <f t="shared" si="19"/>
        <v>0</v>
      </c>
      <c r="BL166" s="14" t="s">
        <v>117</v>
      </c>
      <c r="BM166" s="154" t="s">
        <v>269</v>
      </c>
    </row>
    <row r="167" spans="1:65" s="11" customFormat="1" ht="25.9" customHeight="1">
      <c r="B167" s="130"/>
      <c r="D167" s="131" t="s">
        <v>71</v>
      </c>
      <c r="E167" s="132" t="s">
        <v>270</v>
      </c>
      <c r="F167" s="132" t="s">
        <v>271</v>
      </c>
      <c r="I167" s="133"/>
      <c r="J167" s="134">
        <f>BK167</f>
        <v>0</v>
      </c>
      <c r="L167" s="130"/>
      <c r="M167" s="135"/>
      <c r="N167" s="136"/>
      <c r="O167" s="136"/>
      <c r="P167" s="137">
        <f>P168</f>
        <v>0</v>
      </c>
      <c r="Q167" s="136"/>
      <c r="R167" s="137">
        <f>R168</f>
        <v>0</v>
      </c>
      <c r="S167" s="136"/>
      <c r="T167" s="138">
        <f>T168</f>
        <v>0</v>
      </c>
      <c r="AR167" s="131" t="s">
        <v>80</v>
      </c>
      <c r="AT167" s="139" t="s">
        <v>71</v>
      </c>
      <c r="AU167" s="139" t="s">
        <v>72</v>
      </c>
      <c r="AY167" s="131" t="s">
        <v>112</v>
      </c>
      <c r="BK167" s="140">
        <f>BK168</f>
        <v>0</v>
      </c>
    </row>
    <row r="168" spans="1:65" s="2" customFormat="1" ht="24.2" customHeight="1">
      <c r="A168" s="29"/>
      <c r="B168" s="141"/>
      <c r="C168" s="142" t="s">
        <v>272</v>
      </c>
      <c r="D168" s="142" t="s">
        <v>113</v>
      </c>
      <c r="E168" s="143" t="s">
        <v>273</v>
      </c>
      <c r="F168" s="144" t="s">
        <v>274</v>
      </c>
      <c r="G168" s="145" t="s">
        <v>134</v>
      </c>
      <c r="H168" s="146">
        <v>5</v>
      </c>
      <c r="I168" s="147"/>
      <c r="J168" s="148">
        <f>ROUND(I168*H168,2)</f>
        <v>0</v>
      </c>
      <c r="K168" s="149"/>
      <c r="L168" s="30"/>
      <c r="M168" s="150" t="s">
        <v>1</v>
      </c>
      <c r="N168" s="151" t="s">
        <v>38</v>
      </c>
      <c r="O168" s="58"/>
      <c r="P168" s="152">
        <f>O168*H168</f>
        <v>0</v>
      </c>
      <c r="Q168" s="152">
        <v>0</v>
      </c>
      <c r="R168" s="152">
        <f>Q168*H168</f>
        <v>0</v>
      </c>
      <c r="S168" s="152">
        <v>0</v>
      </c>
      <c r="T168" s="153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117</v>
      </c>
      <c r="AT168" s="154" t="s">
        <v>113</v>
      </c>
      <c r="AU168" s="154" t="s">
        <v>80</v>
      </c>
      <c r="AY168" s="14" t="s">
        <v>112</v>
      </c>
      <c r="BE168" s="155">
        <f>IF(N168="základná",J168,0)</f>
        <v>0</v>
      </c>
      <c r="BF168" s="155">
        <f>IF(N168="znížená",J168,0)</f>
        <v>0</v>
      </c>
      <c r="BG168" s="155">
        <f>IF(N168="zákl. prenesená",J168,0)</f>
        <v>0</v>
      </c>
      <c r="BH168" s="155">
        <f>IF(N168="zníž. prenesená",J168,0)</f>
        <v>0</v>
      </c>
      <c r="BI168" s="155">
        <f>IF(N168="nulová",J168,0)</f>
        <v>0</v>
      </c>
      <c r="BJ168" s="14" t="s">
        <v>118</v>
      </c>
      <c r="BK168" s="155">
        <f>ROUND(I168*H168,2)</f>
        <v>0</v>
      </c>
      <c r="BL168" s="14" t="s">
        <v>117</v>
      </c>
      <c r="BM168" s="154" t="s">
        <v>275</v>
      </c>
    </row>
    <row r="169" spans="1:65" s="11" customFormat="1" ht="25.9" customHeight="1">
      <c r="B169" s="130"/>
      <c r="D169" s="131" t="s">
        <v>71</v>
      </c>
      <c r="E169" s="132" t="s">
        <v>276</v>
      </c>
      <c r="F169" s="132" t="s">
        <v>277</v>
      </c>
      <c r="I169" s="133"/>
      <c r="J169" s="134">
        <f>BK169</f>
        <v>0</v>
      </c>
      <c r="L169" s="130"/>
      <c r="M169" s="135"/>
      <c r="N169" s="136"/>
      <c r="O169" s="136"/>
      <c r="P169" s="137">
        <f>P170</f>
        <v>0</v>
      </c>
      <c r="Q169" s="136"/>
      <c r="R169" s="137">
        <f>R170</f>
        <v>0</v>
      </c>
      <c r="S169" s="136"/>
      <c r="T169" s="138">
        <f>T170</f>
        <v>0</v>
      </c>
      <c r="AR169" s="131" t="s">
        <v>80</v>
      </c>
      <c r="AT169" s="139" t="s">
        <v>71</v>
      </c>
      <c r="AU169" s="139" t="s">
        <v>72</v>
      </c>
      <c r="AY169" s="131" t="s">
        <v>112</v>
      </c>
      <c r="BK169" s="140">
        <f>BK170</f>
        <v>0</v>
      </c>
    </row>
    <row r="170" spans="1:65" s="2" customFormat="1" ht="16.5" customHeight="1">
      <c r="A170" s="29"/>
      <c r="B170" s="141"/>
      <c r="C170" s="142" t="s">
        <v>187</v>
      </c>
      <c r="D170" s="142" t="s">
        <v>113</v>
      </c>
      <c r="E170" s="143" t="s">
        <v>278</v>
      </c>
      <c r="F170" s="144" t="s">
        <v>279</v>
      </c>
      <c r="G170" s="145" t="s">
        <v>247</v>
      </c>
      <c r="H170" s="146">
        <v>1</v>
      </c>
      <c r="I170" s="147"/>
      <c r="J170" s="148">
        <f>ROUND(I170*H170,2)</f>
        <v>0</v>
      </c>
      <c r="K170" s="149"/>
      <c r="L170" s="30"/>
      <c r="M170" s="156" t="s">
        <v>1</v>
      </c>
      <c r="N170" s="157" t="s">
        <v>38</v>
      </c>
      <c r="O170" s="158"/>
      <c r="P170" s="159">
        <f>O170*H170</f>
        <v>0</v>
      </c>
      <c r="Q170" s="159">
        <v>0</v>
      </c>
      <c r="R170" s="159">
        <f>Q170*H170</f>
        <v>0</v>
      </c>
      <c r="S170" s="159">
        <v>0</v>
      </c>
      <c r="T170" s="160">
        <f>S170*H170</f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117</v>
      </c>
      <c r="AT170" s="154" t="s">
        <v>113</v>
      </c>
      <c r="AU170" s="154" t="s">
        <v>80</v>
      </c>
      <c r="AY170" s="14" t="s">
        <v>112</v>
      </c>
      <c r="BE170" s="155">
        <f>IF(N170="základná",J170,0)</f>
        <v>0</v>
      </c>
      <c r="BF170" s="155">
        <f>IF(N170="znížená",J170,0)</f>
        <v>0</v>
      </c>
      <c r="BG170" s="155">
        <f>IF(N170="zákl. prenesená",J170,0)</f>
        <v>0</v>
      </c>
      <c r="BH170" s="155">
        <f>IF(N170="zníž. prenesená",J170,0)</f>
        <v>0</v>
      </c>
      <c r="BI170" s="155">
        <f>IF(N170="nulová",J170,0)</f>
        <v>0</v>
      </c>
      <c r="BJ170" s="14" t="s">
        <v>118</v>
      </c>
      <c r="BK170" s="155">
        <f>ROUND(I170*H170,2)</f>
        <v>0</v>
      </c>
      <c r="BL170" s="14" t="s">
        <v>117</v>
      </c>
      <c r="BM170" s="154" t="s">
        <v>280</v>
      </c>
    </row>
    <row r="171" spans="1:65" s="2" customFormat="1" ht="6.95" customHeight="1">
      <c r="A171" s="29"/>
      <c r="B171" s="47"/>
      <c r="C171" s="48"/>
      <c r="D171" s="48"/>
      <c r="E171" s="48"/>
      <c r="F171" s="48"/>
      <c r="G171" s="48"/>
      <c r="H171" s="48"/>
      <c r="I171" s="48"/>
      <c r="J171" s="48"/>
      <c r="K171" s="48"/>
      <c r="L171" s="30"/>
      <c r="M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</sheetData>
  <autoFilter ref="C120:K170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02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4" t="s">
        <v>84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72</v>
      </c>
    </row>
    <row r="4" spans="1:46" s="1" customFormat="1" ht="24.95" customHeight="1">
      <c r="B4" s="17"/>
      <c r="D4" s="18" t="s">
        <v>85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0" t="str">
        <f>'Rekapitulácia stavby'!K6</f>
        <v>Záložný zdroj tepla E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86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200" t="s">
        <v>281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20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24. 5. 2024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20</v>
      </c>
      <c r="F15" s="29"/>
      <c r="G15" s="29"/>
      <c r="H15" s="29"/>
      <c r="I15" s="24" t="s">
        <v>25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181"/>
      <c r="G18" s="181"/>
      <c r="H18" s="181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24</v>
      </c>
      <c r="J20" s="22" t="s">
        <v>1</v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">
        <v>282</v>
      </c>
      <c r="F21" s="29"/>
      <c r="G21" s="29"/>
      <c r="H21" s="29"/>
      <c r="I21" s="24" t="s">
        <v>25</v>
      </c>
      <c r="J21" s="22" t="s">
        <v>1</v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30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283</v>
      </c>
      <c r="F24" s="29"/>
      <c r="G24" s="29"/>
      <c r="H24" s="29"/>
      <c r="I24" s="24" t="s">
        <v>25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31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186" t="s">
        <v>1</v>
      </c>
      <c r="F27" s="186"/>
      <c r="G27" s="186"/>
      <c r="H27" s="186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32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34</v>
      </c>
      <c r="G32" s="29"/>
      <c r="H32" s="29"/>
      <c r="I32" s="33" t="s">
        <v>33</v>
      </c>
      <c r="J32" s="33" t="s">
        <v>35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36</v>
      </c>
      <c r="E33" s="35" t="s">
        <v>37</v>
      </c>
      <c r="F33" s="99">
        <f>ROUND((SUM(BE122:BE201)),  2)</f>
        <v>0</v>
      </c>
      <c r="G33" s="100"/>
      <c r="H33" s="100"/>
      <c r="I33" s="101">
        <v>0.2</v>
      </c>
      <c r="J33" s="99">
        <f>ROUND(((SUM(BE122:BE201))*I33),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38</v>
      </c>
      <c r="F34" s="99">
        <f>ROUND((SUM(BF122:BF201)),  2)</f>
        <v>0</v>
      </c>
      <c r="G34" s="100"/>
      <c r="H34" s="100"/>
      <c r="I34" s="101">
        <v>0.2</v>
      </c>
      <c r="J34" s="99">
        <f>ROUND(((SUM(BF122:BF201))*I34),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39</v>
      </c>
      <c r="F35" s="102">
        <f>ROUND((SUM(BG122:BG201)),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40</v>
      </c>
      <c r="F36" s="102">
        <f>ROUND((SUM(BH122:BH201)),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41</v>
      </c>
      <c r="F37" s="99">
        <f>ROUND((SUM(BI122:BI201)),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42</v>
      </c>
      <c r="E39" s="60"/>
      <c r="F39" s="60"/>
      <c r="G39" s="106" t="s">
        <v>43</v>
      </c>
      <c r="H39" s="107" t="s">
        <v>44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45</v>
      </c>
      <c r="E50" s="44"/>
      <c r="F50" s="44"/>
      <c r="G50" s="43" t="s">
        <v>46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47</v>
      </c>
      <c r="E61" s="32"/>
      <c r="F61" s="110" t="s">
        <v>48</v>
      </c>
      <c r="G61" s="45" t="s">
        <v>47</v>
      </c>
      <c r="H61" s="32"/>
      <c r="I61" s="32"/>
      <c r="J61" s="111" t="s">
        <v>48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49</v>
      </c>
      <c r="E65" s="46"/>
      <c r="F65" s="46"/>
      <c r="G65" s="43" t="s">
        <v>50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47</v>
      </c>
      <c r="E76" s="32"/>
      <c r="F76" s="110" t="s">
        <v>48</v>
      </c>
      <c r="G76" s="45" t="s">
        <v>47</v>
      </c>
      <c r="H76" s="32"/>
      <c r="I76" s="32"/>
      <c r="J76" s="111" t="s">
        <v>48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88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Záložný zdroj tepla E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86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200" t="str">
        <f>E9</f>
        <v>8.1 - SO 01 - STL prípojka zemného plynu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5" t="str">
        <f>IF(J12="","",J12)</f>
        <v>24. 5. 2024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40.15" hidden="1" customHeight="1">
      <c r="A91" s="29"/>
      <c r="B91" s="30"/>
      <c r="C91" s="24" t="s">
        <v>23</v>
      </c>
      <c r="D91" s="29"/>
      <c r="E91" s="29"/>
      <c r="F91" s="22" t="str">
        <f>E15</f>
        <v xml:space="preserve"> </v>
      </c>
      <c r="G91" s="29"/>
      <c r="H91" s="29"/>
      <c r="I91" s="24" t="s">
        <v>28</v>
      </c>
      <c r="J91" s="27" t="str">
        <f>E21</f>
        <v xml:space="preserve"> GASPROJEKT, spol. s.r.o., Štúrova č.30, 066 01 Hu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30</v>
      </c>
      <c r="J92" s="27" t="str">
        <f>E24</f>
        <v xml:space="preserve"> Ing. Viliam Karško                     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89</v>
      </c>
      <c r="D94" s="104"/>
      <c r="E94" s="104"/>
      <c r="F94" s="104"/>
      <c r="G94" s="104"/>
      <c r="H94" s="104"/>
      <c r="I94" s="104"/>
      <c r="J94" s="113" t="s">
        <v>90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91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92</v>
      </c>
    </row>
    <row r="97" spans="1:31" s="9" customFormat="1" ht="24.95" hidden="1" customHeight="1">
      <c r="B97" s="115"/>
      <c r="D97" s="116" t="s">
        <v>284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2" customFormat="1" ht="19.899999999999999" hidden="1" customHeight="1">
      <c r="B98" s="161"/>
      <c r="D98" s="162" t="s">
        <v>285</v>
      </c>
      <c r="E98" s="163"/>
      <c r="F98" s="163"/>
      <c r="G98" s="163"/>
      <c r="H98" s="163"/>
      <c r="I98" s="163"/>
      <c r="J98" s="164">
        <f>J124</f>
        <v>0</v>
      </c>
      <c r="L98" s="161"/>
    </row>
    <row r="99" spans="1:31" s="9" customFormat="1" ht="24.95" hidden="1" customHeight="1">
      <c r="B99" s="115"/>
      <c r="D99" s="116" t="s">
        <v>286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1:31" s="9" customFormat="1" ht="24.95" hidden="1" customHeight="1">
      <c r="B100" s="115"/>
      <c r="D100" s="116" t="s">
        <v>286</v>
      </c>
      <c r="E100" s="117"/>
      <c r="F100" s="117"/>
      <c r="G100" s="117"/>
      <c r="H100" s="117"/>
      <c r="I100" s="117"/>
      <c r="J100" s="118">
        <f>J136</f>
        <v>0</v>
      </c>
      <c r="L100" s="115"/>
    </row>
    <row r="101" spans="1:31" s="12" customFormat="1" ht="19.899999999999999" hidden="1" customHeight="1">
      <c r="B101" s="161"/>
      <c r="D101" s="162" t="s">
        <v>287</v>
      </c>
      <c r="E101" s="163"/>
      <c r="F101" s="163"/>
      <c r="G101" s="163"/>
      <c r="H101" s="163"/>
      <c r="I101" s="163"/>
      <c r="J101" s="164">
        <f>J142</f>
        <v>0</v>
      </c>
      <c r="L101" s="161"/>
    </row>
    <row r="102" spans="1:31" s="12" customFormat="1" ht="19.899999999999999" hidden="1" customHeight="1">
      <c r="B102" s="161"/>
      <c r="D102" s="162" t="s">
        <v>288</v>
      </c>
      <c r="E102" s="163"/>
      <c r="F102" s="163"/>
      <c r="G102" s="163"/>
      <c r="H102" s="163"/>
      <c r="I102" s="163"/>
      <c r="J102" s="164">
        <f>J199</f>
        <v>0</v>
      </c>
      <c r="L102" s="161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11.25" hidden="1"/>
    <row r="106" spans="1:31" ht="11.25" hidden="1"/>
    <row r="107" spans="1:31" ht="11.25" hidden="1"/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98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0" t="str">
        <f>E7</f>
        <v>Záložný zdroj tepla E</v>
      </c>
      <c r="F112" s="221"/>
      <c r="G112" s="221"/>
      <c r="H112" s="221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86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200" t="str">
        <f>E9</f>
        <v>8.1 - SO 01 - STL prípojka zemného plynu</v>
      </c>
      <c r="F114" s="222"/>
      <c r="G114" s="222"/>
      <c r="H114" s="222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 xml:space="preserve"> </v>
      </c>
      <c r="G116" s="29"/>
      <c r="H116" s="29"/>
      <c r="I116" s="24" t="s">
        <v>21</v>
      </c>
      <c r="J116" s="55" t="str">
        <f>IF(J12="","",J12)</f>
        <v>24. 5. 2024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40.15" customHeight="1">
      <c r="A118" s="29"/>
      <c r="B118" s="30"/>
      <c r="C118" s="24" t="s">
        <v>23</v>
      </c>
      <c r="D118" s="29"/>
      <c r="E118" s="29"/>
      <c r="F118" s="22" t="str">
        <f>E15</f>
        <v xml:space="preserve"> </v>
      </c>
      <c r="G118" s="29"/>
      <c r="H118" s="29"/>
      <c r="I118" s="24" t="s">
        <v>28</v>
      </c>
      <c r="J118" s="27" t="str">
        <f>E21</f>
        <v xml:space="preserve"> GASPROJEKT, spol. s.r.o., Štúrova č.30, 066 01 Hu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26</v>
      </c>
      <c r="D119" s="29"/>
      <c r="E119" s="29"/>
      <c r="F119" s="22" t="str">
        <f>IF(E18="","",E18)</f>
        <v>Vyplň údaj</v>
      </c>
      <c r="G119" s="29"/>
      <c r="H119" s="29"/>
      <c r="I119" s="24" t="s">
        <v>30</v>
      </c>
      <c r="J119" s="27" t="str">
        <f>E24</f>
        <v xml:space="preserve"> Ing. Viliam Karško                      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0" customFormat="1" ht="29.25" customHeight="1">
      <c r="A121" s="119"/>
      <c r="B121" s="120"/>
      <c r="C121" s="121" t="s">
        <v>99</v>
      </c>
      <c r="D121" s="122" t="s">
        <v>57</v>
      </c>
      <c r="E121" s="122" t="s">
        <v>53</v>
      </c>
      <c r="F121" s="122" t="s">
        <v>54</v>
      </c>
      <c r="G121" s="122" t="s">
        <v>100</v>
      </c>
      <c r="H121" s="122" t="s">
        <v>101</v>
      </c>
      <c r="I121" s="122" t="s">
        <v>102</v>
      </c>
      <c r="J121" s="123" t="s">
        <v>90</v>
      </c>
      <c r="K121" s="124" t="s">
        <v>103</v>
      </c>
      <c r="L121" s="125"/>
      <c r="M121" s="62" t="s">
        <v>1</v>
      </c>
      <c r="N121" s="63" t="s">
        <v>36</v>
      </c>
      <c r="O121" s="63" t="s">
        <v>104</v>
      </c>
      <c r="P121" s="63" t="s">
        <v>105</v>
      </c>
      <c r="Q121" s="63" t="s">
        <v>106</v>
      </c>
      <c r="R121" s="63" t="s">
        <v>107</v>
      </c>
      <c r="S121" s="63" t="s">
        <v>108</v>
      </c>
      <c r="T121" s="64" t="s">
        <v>109</v>
      </c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19"/>
      <c r="AE121" s="119"/>
    </row>
    <row r="122" spans="1:65" s="2" customFormat="1" ht="22.9" customHeight="1">
      <c r="A122" s="29"/>
      <c r="B122" s="30"/>
      <c r="C122" s="69" t="s">
        <v>91</v>
      </c>
      <c r="D122" s="29"/>
      <c r="E122" s="29"/>
      <c r="F122" s="29"/>
      <c r="G122" s="29"/>
      <c r="H122" s="29"/>
      <c r="I122" s="29"/>
      <c r="J122" s="126">
        <f>BK122</f>
        <v>0</v>
      </c>
      <c r="K122" s="29"/>
      <c r="L122" s="30"/>
      <c r="M122" s="65"/>
      <c r="N122" s="56"/>
      <c r="O122" s="66"/>
      <c r="P122" s="127">
        <f>P123+P135+P136</f>
        <v>0</v>
      </c>
      <c r="Q122" s="66"/>
      <c r="R122" s="127">
        <f>R123+R135+R136</f>
        <v>1.0556612499999998</v>
      </c>
      <c r="S122" s="66"/>
      <c r="T122" s="128">
        <f>T123+T135+T136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71</v>
      </c>
      <c r="AU122" s="14" t="s">
        <v>92</v>
      </c>
      <c r="BK122" s="129">
        <f>BK123+BK135+BK136</f>
        <v>0</v>
      </c>
    </row>
    <row r="123" spans="1:65" s="11" customFormat="1" ht="25.9" customHeight="1">
      <c r="B123" s="130"/>
      <c r="D123" s="131" t="s">
        <v>71</v>
      </c>
      <c r="E123" s="132" t="s">
        <v>110</v>
      </c>
      <c r="F123" s="132" t="s">
        <v>289</v>
      </c>
      <c r="I123" s="133"/>
      <c r="J123" s="134">
        <f>BK123</f>
        <v>0</v>
      </c>
      <c r="L123" s="130"/>
      <c r="M123" s="135"/>
      <c r="N123" s="136"/>
      <c r="O123" s="136"/>
      <c r="P123" s="137">
        <f>P124</f>
        <v>0</v>
      </c>
      <c r="Q123" s="136"/>
      <c r="R123" s="137">
        <f>R124</f>
        <v>0.14885000000000001</v>
      </c>
      <c r="S123" s="136"/>
      <c r="T123" s="138">
        <f>T124</f>
        <v>0</v>
      </c>
      <c r="AR123" s="131" t="s">
        <v>80</v>
      </c>
      <c r="AT123" s="139" t="s">
        <v>71</v>
      </c>
      <c r="AU123" s="139" t="s">
        <v>72</v>
      </c>
      <c r="AY123" s="131" t="s">
        <v>112</v>
      </c>
      <c r="BK123" s="140">
        <f>BK124</f>
        <v>0</v>
      </c>
    </row>
    <row r="124" spans="1:65" s="11" customFormat="1" ht="22.9" customHeight="1">
      <c r="B124" s="130"/>
      <c r="D124" s="131" t="s">
        <v>71</v>
      </c>
      <c r="E124" s="165" t="s">
        <v>80</v>
      </c>
      <c r="F124" s="165" t="s">
        <v>290</v>
      </c>
      <c r="I124" s="133"/>
      <c r="J124" s="166">
        <f>BK124</f>
        <v>0</v>
      </c>
      <c r="L124" s="130"/>
      <c r="M124" s="135"/>
      <c r="N124" s="136"/>
      <c r="O124" s="136"/>
      <c r="P124" s="137">
        <f>SUM(P125:P134)</f>
        <v>0</v>
      </c>
      <c r="Q124" s="136"/>
      <c r="R124" s="137">
        <f>SUM(R125:R134)</f>
        <v>0.14885000000000001</v>
      </c>
      <c r="S124" s="136"/>
      <c r="T124" s="138">
        <f>SUM(T125:T134)</f>
        <v>0</v>
      </c>
      <c r="AR124" s="131" t="s">
        <v>80</v>
      </c>
      <c r="AT124" s="139" t="s">
        <v>71</v>
      </c>
      <c r="AU124" s="139" t="s">
        <v>80</v>
      </c>
      <c r="AY124" s="131" t="s">
        <v>112</v>
      </c>
      <c r="BK124" s="140">
        <f>SUM(BK125:BK134)</f>
        <v>0</v>
      </c>
    </row>
    <row r="125" spans="1:65" s="2" customFormat="1" ht="16.5" customHeight="1">
      <c r="A125" s="29"/>
      <c r="B125" s="141"/>
      <c r="C125" s="142" t="s">
        <v>72</v>
      </c>
      <c r="D125" s="142" t="s">
        <v>113</v>
      </c>
      <c r="E125" s="143" t="s">
        <v>291</v>
      </c>
      <c r="F125" s="144" t="s">
        <v>292</v>
      </c>
      <c r="G125" s="145" t="s">
        <v>293</v>
      </c>
      <c r="H125" s="146">
        <v>2</v>
      </c>
      <c r="I125" s="147"/>
      <c r="J125" s="148">
        <f t="shared" ref="J125:J134" si="0">ROUND(I125*H125,2)</f>
        <v>0</v>
      </c>
      <c r="K125" s="149"/>
      <c r="L125" s="30"/>
      <c r="M125" s="150" t="s">
        <v>1</v>
      </c>
      <c r="N125" s="151" t="s">
        <v>38</v>
      </c>
      <c r="O125" s="58"/>
      <c r="P125" s="152">
        <f t="shared" ref="P125:P134" si="1">O125*H125</f>
        <v>0</v>
      </c>
      <c r="Q125" s="152">
        <v>0</v>
      </c>
      <c r="R125" s="152">
        <f t="shared" ref="R125:R134" si="2">Q125*H125</f>
        <v>0</v>
      </c>
      <c r="S125" s="152">
        <v>0</v>
      </c>
      <c r="T125" s="153">
        <f t="shared" ref="T125:T134" si="3"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4" t="s">
        <v>117</v>
      </c>
      <c r="AT125" s="154" t="s">
        <v>113</v>
      </c>
      <c r="AU125" s="154" t="s">
        <v>118</v>
      </c>
      <c r="AY125" s="14" t="s">
        <v>112</v>
      </c>
      <c r="BE125" s="155">
        <f t="shared" ref="BE125:BE134" si="4">IF(N125="základná",J125,0)</f>
        <v>0</v>
      </c>
      <c r="BF125" s="155">
        <f t="shared" ref="BF125:BF134" si="5">IF(N125="znížená",J125,0)</f>
        <v>0</v>
      </c>
      <c r="BG125" s="155">
        <f t="shared" ref="BG125:BG134" si="6">IF(N125="zákl. prenesená",J125,0)</f>
        <v>0</v>
      </c>
      <c r="BH125" s="155">
        <f t="shared" ref="BH125:BH134" si="7">IF(N125="zníž. prenesená",J125,0)</f>
        <v>0</v>
      </c>
      <c r="BI125" s="155">
        <f t="shared" ref="BI125:BI134" si="8">IF(N125="nulová",J125,0)</f>
        <v>0</v>
      </c>
      <c r="BJ125" s="14" t="s">
        <v>118</v>
      </c>
      <c r="BK125" s="155">
        <f t="shared" ref="BK125:BK134" si="9">ROUND(I125*H125,2)</f>
        <v>0</v>
      </c>
      <c r="BL125" s="14" t="s">
        <v>117</v>
      </c>
      <c r="BM125" s="154" t="s">
        <v>118</v>
      </c>
    </row>
    <row r="126" spans="1:65" s="2" customFormat="1" ht="16.5" customHeight="1">
      <c r="A126" s="29"/>
      <c r="B126" s="141"/>
      <c r="C126" s="167" t="s">
        <v>72</v>
      </c>
      <c r="D126" s="167" t="s">
        <v>294</v>
      </c>
      <c r="E126" s="168" t="s">
        <v>295</v>
      </c>
      <c r="F126" s="169" t="s">
        <v>296</v>
      </c>
      <c r="G126" s="170" t="s">
        <v>142</v>
      </c>
      <c r="H126" s="171">
        <v>1</v>
      </c>
      <c r="I126" s="172"/>
      <c r="J126" s="173">
        <f t="shared" si="0"/>
        <v>0</v>
      </c>
      <c r="K126" s="174"/>
      <c r="L126" s="175"/>
      <c r="M126" s="176" t="s">
        <v>1</v>
      </c>
      <c r="N126" s="177" t="s">
        <v>38</v>
      </c>
      <c r="O126" s="58"/>
      <c r="P126" s="152">
        <f t="shared" si="1"/>
        <v>0</v>
      </c>
      <c r="Q126" s="152">
        <v>7.7499999999999999E-3</v>
      </c>
      <c r="R126" s="152">
        <f t="shared" si="2"/>
        <v>7.7499999999999999E-3</v>
      </c>
      <c r="S126" s="152">
        <v>0</v>
      </c>
      <c r="T126" s="153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4" t="s">
        <v>13</v>
      </c>
      <c r="AT126" s="154" t="s">
        <v>294</v>
      </c>
      <c r="AU126" s="154" t="s">
        <v>118</v>
      </c>
      <c r="AY126" s="14" t="s">
        <v>112</v>
      </c>
      <c r="BE126" s="155">
        <f t="shared" si="4"/>
        <v>0</v>
      </c>
      <c r="BF126" s="155">
        <f t="shared" si="5"/>
        <v>0</v>
      </c>
      <c r="BG126" s="155">
        <f t="shared" si="6"/>
        <v>0</v>
      </c>
      <c r="BH126" s="155">
        <f t="shared" si="7"/>
        <v>0</v>
      </c>
      <c r="BI126" s="155">
        <f t="shared" si="8"/>
        <v>0</v>
      </c>
      <c r="BJ126" s="14" t="s">
        <v>118</v>
      </c>
      <c r="BK126" s="155">
        <f t="shared" si="9"/>
        <v>0</v>
      </c>
      <c r="BL126" s="14" t="s">
        <v>117</v>
      </c>
      <c r="BM126" s="154" t="s">
        <v>117</v>
      </c>
    </row>
    <row r="127" spans="1:65" s="2" customFormat="1" ht="16.5" customHeight="1">
      <c r="A127" s="29"/>
      <c r="B127" s="141"/>
      <c r="C127" s="142" t="s">
        <v>72</v>
      </c>
      <c r="D127" s="142" t="s">
        <v>113</v>
      </c>
      <c r="E127" s="143" t="s">
        <v>297</v>
      </c>
      <c r="F127" s="144" t="s">
        <v>298</v>
      </c>
      <c r="G127" s="145" t="s">
        <v>293</v>
      </c>
      <c r="H127" s="146">
        <v>0.5</v>
      </c>
      <c r="I127" s="147"/>
      <c r="J127" s="148">
        <f t="shared" si="0"/>
        <v>0</v>
      </c>
      <c r="K127" s="149"/>
      <c r="L127" s="30"/>
      <c r="M127" s="150" t="s">
        <v>1</v>
      </c>
      <c r="N127" s="151" t="s">
        <v>38</v>
      </c>
      <c r="O127" s="58"/>
      <c r="P127" s="152">
        <f t="shared" si="1"/>
        <v>0</v>
      </c>
      <c r="Q127" s="152">
        <v>0</v>
      </c>
      <c r="R127" s="152">
        <f t="shared" si="2"/>
        <v>0</v>
      </c>
      <c r="S127" s="152">
        <v>0</v>
      </c>
      <c r="T127" s="153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54" t="s">
        <v>117</v>
      </c>
      <c r="AT127" s="154" t="s">
        <v>113</v>
      </c>
      <c r="AU127" s="154" t="s">
        <v>118</v>
      </c>
      <c r="AY127" s="14" t="s">
        <v>112</v>
      </c>
      <c r="BE127" s="155">
        <f t="shared" si="4"/>
        <v>0</v>
      </c>
      <c r="BF127" s="155">
        <f t="shared" si="5"/>
        <v>0</v>
      </c>
      <c r="BG127" s="155">
        <f t="shared" si="6"/>
        <v>0</v>
      </c>
      <c r="BH127" s="155">
        <f t="shared" si="7"/>
        <v>0</v>
      </c>
      <c r="BI127" s="155">
        <f t="shared" si="8"/>
        <v>0</v>
      </c>
      <c r="BJ127" s="14" t="s">
        <v>118</v>
      </c>
      <c r="BK127" s="155">
        <f t="shared" si="9"/>
        <v>0</v>
      </c>
      <c r="BL127" s="14" t="s">
        <v>117</v>
      </c>
      <c r="BM127" s="154" t="s">
        <v>119</v>
      </c>
    </row>
    <row r="128" spans="1:65" s="2" customFormat="1" ht="24.2" customHeight="1">
      <c r="A128" s="29"/>
      <c r="B128" s="141"/>
      <c r="C128" s="142" t="s">
        <v>72</v>
      </c>
      <c r="D128" s="142" t="s">
        <v>113</v>
      </c>
      <c r="E128" s="143" t="s">
        <v>299</v>
      </c>
      <c r="F128" s="144" t="s">
        <v>300</v>
      </c>
      <c r="G128" s="145" t="s">
        <v>293</v>
      </c>
      <c r="H128" s="146">
        <v>0.5</v>
      </c>
      <c r="I128" s="147"/>
      <c r="J128" s="148">
        <f t="shared" si="0"/>
        <v>0</v>
      </c>
      <c r="K128" s="149"/>
      <c r="L128" s="30"/>
      <c r="M128" s="150" t="s">
        <v>1</v>
      </c>
      <c r="N128" s="151" t="s">
        <v>38</v>
      </c>
      <c r="O128" s="58"/>
      <c r="P128" s="152">
        <f t="shared" si="1"/>
        <v>0</v>
      </c>
      <c r="Q128" s="152">
        <v>0</v>
      </c>
      <c r="R128" s="152">
        <f t="shared" si="2"/>
        <v>0</v>
      </c>
      <c r="S128" s="152">
        <v>0</v>
      </c>
      <c r="T128" s="153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117</v>
      </c>
      <c r="AT128" s="154" t="s">
        <v>113</v>
      </c>
      <c r="AU128" s="154" t="s">
        <v>118</v>
      </c>
      <c r="AY128" s="14" t="s">
        <v>112</v>
      </c>
      <c r="BE128" s="155">
        <f t="shared" si="4"/>
        <v>0</v>
      </c>
      <c r="BF128" s="155">
        <f t="shared" si="5"/>
        <v>0</v>
      </c>
      <c r="BG128" s="155">
        <f t="shared" si="6"/>
        <v>0</v>
      </c>
      <c r="BH128" s="155">
        <f t="shared" si="7"/>
        <v>0</v>
      </c>
      <c r="BI128" s="155">
        <f t="shared" si="8"/>
        <v>0</v>
      </c>
      <c r="BJ128" s="14" t="s">
        <v>118</v>
      </c>
      <c r="BK128" s="155">
        <f t="shared" si="9"/>
        <v>0</v>
      </c>
      <c r="BL128" s="14" t="s">
        <v>117</v>
      </c>
      <c r="BM128" s="154" t="s">
        <v>13</v>
      </c>
    </row>
    <row r="129" spans="1:65" s="2" customFormat="1" ht="16.5" customHeight="1">
      <c r="A129" s="29"/>
      <c r="B129" s="141"/>
      <c r="C129" s="142" t="s">
        <v>72</v>
      </c>
      <c r="D129" s="142" t="s">
        <v>113</v>
      </c>
      <c r="E129" s="143" t="s">
        <v>301</v>
      </c>
      <c r="F129" s="144" t="s">
        <v>302</v>
      </c>
      <c r="G129" s="145" t="s">
        <v>116</v>
      </c>
      <c r="H129" s="146">
        <v>27.5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38</v>
      </c>
      <c r="O129" s="58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117</v>
      </c>
      <c r="AT129" s="154" t="s">
        <v>113</v>
      </c>
      <c r="AU129" s="154" t="s">
        <v>118</v>
      </c>
      <c r="AY129" s="14" t="s">
        <v>112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118</v>
      </c>
      <c r="BK129" s="155">
        <f t="shared" si="9"/>
        <v>0</v>
      </c>
      <c r="BL129" s="14" t="s">
        <v>117</v>
      </c>
      <c r="BM129" s="154" t="s">
        <v>125</v>
      </c>
    </row>
    <row r="130" spans="1:65" s="2" customFormat="1" ht="16.5" customHeight="1">
      <c r="A130" s="29"/>
      <c r="B130" s="141"/>
      <c r="C130" s="142" t="s">
        <v>72</v>
      </c>
      <c r="D130" s="142" t="s">
        <v>113</v>
      </c>
      <c r="E130" s="143" t="s">
        <v>303</v>
      </c>
      <c r="F130" s="144" t="s">
        <v>304</v>
      </c>
      <c r="G130" s="145" t="s">
        <v>116</v>
      </c>
      <c r="H130" s="146">
        <v>27.5</v>
      </c>
      <c r="I130" s="147"/>
      <c r="J130" s="148">
        <f t="shared" si="0"/>
        <v>0</v>
      </c>
      <c r="K130" s="149"/>
      <c r="L130" s="30"/>
      <c r="M130" s="150" t="s">
        <v>1</v>
      </c>
      <c r="N130" s="151" t="s">
        <v>38</v>
      </c>
      <c r="O130" s="58"/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117</v>
      </c>
      <c r="AT130" s="154" t="s">
        <v>113</v>
      </c>
      <c r="AU130" s="154" t="s">
        <v>118</v>
      </c>
      <c r="AY130" s="14" t="s">
        <v>112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4" t="s">
        <v>118</v>
      </c>
      <c r="BK130" s="155">
        <f t="shared" si="9"/>
        <v>0</v>
      </c>
      <c r="BL130" s="14" t="s">
        <v>117</v>
      </c>
      <c r="BM130" s="154" t="s">
        <v>128</v>
      </c>
    </row>
    <row r="131" spans="1:65" s="2" customFormat="1" ht="24.2" customHeight="1">
      <c r="A131" s="29"/>
      <c r="B131" s="141"/>
      <c r="C131" s="142" t="s">
        <v>72</v>
      </c>
      <c r="D131" s="142" t="s">
        <v>113</v>
      </c>
      <c r="E131" s="143" t="s">
        <v>305</v>
      </c>
      <c r="F131" s="144" t="s">
        <v>306</v>
      </c>
      <c r="G131" s="145" t="s">
        <v>134</v>
      </c>
      <c r="H131" s="146">
        <v>8.5</v>
      </c>
      <c r="I131" s="147"/>
      <c r="J131" s="148">
        <f t="shared" si="0"/>
        <v>0</v>
      </c>
      <c r="K131" s="149"/>
      <c r="L131" s="30"/>
      <c r="M131" s="150" t="s">
        <v>1</v>
      </c>
      <c r="N131" s="151" t="s">
        <v>38</v>
      </c>
      <c r="O131" s="58"/>
      <c r="P131" s="152">
        <f t="shared" si="1"/>
        <v>0</v>
      </c>
      <c r="Q131" s="152">
        <v>1.66E-2</v>
      </c>
      <c r="R131" s="152">
        <f t="shared" si="2"/>
        <v>0.1411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117</v>
      </c>
      <c r="AT131" s="154" t="s">
        <v>113</v>
      </c>
      <c r="AU131" s="154" t="s">
        <v>118</v>
      </c>
      <c r="AY131" s="14" t="s">
        <v>112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118</v>
      </c>
      <c r="BK131" s="155">
        <f t="shared" si="9"/>
        <v>0</v>
      </c>
      <c r="BL131" s="14" t="s">
        <v>117</v>
      </c>
      <c r="BM131" s="154" t="s">
        <v>135</v>
      </c>
    </row>
    <row r="132" spans="1:65" s="2" customFormat="1" ht="16.5" customHeight="1">
      <c r="A132" s="29"/>
      <c r="B132" s="141"/>
      <c r="C132" s="142" t="s">
        <v>72</v>
      </c>
      <c r="D132" s="142" t="s">
        <v>113</v>
      </c>
      <c r="E132" s="143" t="s">
        <v>307</v>
      </c>
      <c r="F132" s="144" t="s">
        <v>308</v>
      </c>
      <c r="G132" s="145" t="s">
        <v>116</v>
      </c>
      <c r="H132" s="146">
        <v>5.5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38</v>
      </c>
      <c r="O132" s="58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117</v>
      </c>
      <c r="AT132" s="154" t="s">
        <v>113</v>
      </c>
      <c r="AU132" s="154" t="s">
        <v>118</v>
      </c>
      <c r="AY132" s="14" t="s">
        <v>112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118</v>
      </c>
      <c r="BK132" s="155">
        <f t="shared" si="9"/>
        <v>0</v>
      </c>
      <c r="BL132" s="14" t="s">
        <v>117</v>
      </c>
      <c r="BM132" s="154" t="s">
        <v>138</v>
      </c>
    </row>
    <row r="133" spans="1:65" s="2" customFormat="1" ht="24.2" customHeight="1">
      <c r="A133" s="29"/>
      <c r="B133" s="141"/>
      <c r="C133" s="142" t="s">
        <v>72</v>
      </c>
      <c r="D133" s="142" t="s">
        <v>113</v>
      </c>
      <c r="E133" s="143" t="s">
        <v>309</v>
      </c>
      <c r="F133" s="144" t="s">
        <v>310</v>
      </c>
      <c r="G133" s="145" t="s">
        <v>116</v>
      </c>
      <c r="H133" s="146">
        <v>27.5</v>
      </c>
      <c r="I133" s="147"/>
      <c r="J133" s="148">
        <f t="shared" si="0"/>
        <v>0</v>
      </c>
      <c r="K133" s="149"/>
      <c r="L133" s="30"/>
      <c r="M133" s="150" t="s">
        <v>1</v>
      </c>
      <c r="N133" s="151" t="s">
        <v>38</v>
      </c>
      <c r="O133" s="58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117</v>
      </c>
      <c r="AT133" s="154" t="s">
        <v>113</v>
      </c>
      <c r="AU133" s="154" t="s">
        <v>118</v>
      </c>
      <c r="AY133" s="14" t="s">
        <v>112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118</v>
      </c>
      <c r="BK133" s="155">
        <f t="shared" si="9"/>
        <v>0</v>
      </c>
      <c r="BL133" s="14" t="s">
        <v>117</v>
      </c>
      <c r="BM133" s="154" t="s">
        <v>143</v>
      </c>
    </row>
    <row r="134" spans="1:65" s="2" customFormat="1" ht="21.75" customHeight="1">
      <c r="A134" s="29"/>
      <c r="B134" s="141"/>
      <c r="C134" s="142" t="s">
        <v>72</v>
      </c>
      <c r="D134" s="142" t="s">
        <v>113</v>
      </c>
      <c r="E134" s="143" t="s">
        <v>311</v>
      </c>
      <c r="F134" s="144" t="s">
        <v>312</v>
      </c>
      <c r="G134" s="145" t="s">
        <v>313</v>
      </c>
      <c r="H134" s="146">
        <v>25</v>
      </c>
      <c r="I134" s="147"/>
      <c r="J134" s="148">
        <f t="shared" si="0"/>
        <v>0</v>
      </c>
      <c r="K134" s="149"/>
      <c r="L134" s="30"/>
      <c r="M134" s="150" t="s">
        <v>1</v>
      </c>
      <c r="N134" s="151" t="s">
        <v>38</v>
      </c>
      <c r="O134" s="58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117</v>
      </c>
      <c r="AT134" s="154" t="s">
        <v>113</v>
      </c>
      <c r="AU134" s="154" t="s">
        <v>118</v>
      </c>
      <c r="AY134" s="14" t="s">
        <v>112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118</v>
      </c>
      <c r="BK134" s="155">
        <f t="shared" si="9"/>
        <v>0</v>
      </c>
      <c r="BL134" s="14" t="s">
        <v>117</v>
      </c>
      <c r="BM134" s="154" t="s">
        <v>7</v>
      </c>
    </row>
    <row r="135" spans="1:65" s="11" customFormat="1" ht="25.9" customHeight="1">
      <c r="B135" s="130"/>
      <c r="D135" s="131" t="s">
        <v>71</v>
      </c>
      <c r="E135" s="132" t="s">
        <v>314</v>
      </c>
      <c r="F135" s="132" t="s">
        <v>315</v>
      </c>
      <c r="I135" s="133"/>
      <c r="J135" s="134">
        <f>BK135</f>
        <v>0</v>
      </c>
      <c r="L135" s="130"/>
      <c r="M135" s="135"/>
      <c r="N135" s="136"/>
      <c r="O135" s="136"/>
      <c r="P135" s="137">
        <v>0</v>
      </c>
      <c r="Q135" s="136"/>
      <c r="R135" s="137">
        <v>0</v>
      </c>
      <c r="S135" s="136"/>
      <c r="T135" s="138">
        <v>0</v>
      </c>
      <c r="AR135" s="131" t="s">
        <v>80</v>
      </c>
      <c r="AT135" s="139" t="s">
        <v>71</v>
      </c>
      <c r="AU135" s="139" t="s">
        <v>72</v>
      </c>
      <c r="AY135" s="131" t="s">
        <v>112</v>
      </c>
      <c r="BK135" s="140">
        <v>0</v>
      </c>
    </row>
    <row r="136" spans="1:65" s="11" customFormat="1" ht="25.9" customHeight="1">
      <c r="B136" s="130"/>
      <c r="D136" s="131" t="s">
        <v>71</v>
      </c>
      <c r="E136" s="132" t="s">
        <v>314</v>
      </c>
      <c r="F136" s="132" t="s">
        <v>315</v>
      </c>
      <c r="I136" s="133"/>
      <c r="J136" s="134">
        <f>BK136</f>
        <v>0</v>
      </c>
      <c r="L136" s="130"/>
      <c r="M136" s="135"/>
      <c r="N136" s="136"/>
      <c r="O136" s="136"/>
      <c r="P136" s="137">
        <f>P137+SUM(P138:P142)+P199</f>
        <v>0</v>
      </c>
      <c r="Q136" s="136"/>
      <c r="R136" s="137">
        <f>R137+SUM(R138:R142)+R199</f>
        <v>0.90681124999999985</v>
      </c>
      <c r="S136" s="136"/>
      <c r="T136" s="138">
        <f>T137+SUM(T138:T142)+T199</f>
        <v>0</v>
      </c>
      <c r="AR136" s="131" t="s">
        <v>80</v>
      </c>
      <c r="AT136" s="139" t="s">
        <v>71</v>
      </c>
      <c r="AU136" s="139" t="s">
        <v>72</v>
      </c>
      <c r="AY136" s="131" t="s">
        <v>112</v>
      </c>
      <c r="BK136" s="140">
        <f>BK137+SUM(BK138:BK142)+BK199</f>
        <v>0</v>
      </c>
    </row>
    <row r="137" spans="1:65" s="2" customFormat="1" ht="16.5" customHeight="1">
      <c r="A137" s="29"/>
      <c r="B137" s="141"/>
      <c r="C137" s="142" t="s">
        <v>72</v>
      </c>
      <c r="D137" s="142" t="s">
        <v>113</v>
      </c>
      <c r="E137" s="143" t="s">
        <v>316</v>
      </c>
      <c r="F137" s="144" t="s">
        <v>317</v>
      </c>
      <c r="G137" s="145" t="s">
        <v>247</v>
      </c>
      <c r="H137" s="146">
        <v>1</v>
      </c>
      <c r="I137" s="147"/>
      <c r="J137" s="148">
        <f>ROUND(I137*H137,2)</f>
        <v>0</v>
      </c>
      <c r="K137" s="149"/>
      <c r="L137" s="30"/>
      <c r="M137" s="150" t="s">
        <v>1</v>
      </c>
      <c r="N137" s="151" t="s">
        <v>38</v>
      </c>
      <c r="O137" s="58"/>
      <c r="P137" s="152">
        <f>O137*H137</f>
        <v>0</v>
      </c>
      <c r="Q137" s="152">
        <v>0</v>
      </c>
      <c r="R137" s="152">
        <f>Q137*H137</f>
        <v>0</v>
      </c>
      <c r="S137" s="152">
        <v>0</v>
      </c>
      <c r="T137" s="153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117</v>
      </c>
      <c r="AT137" s="154" t="s">
        <v>113</v>
      </c>
      <c r="AU137" s="154" t="s">
        <v>80</v>
      </c>
      <c r="AY137" s="14" t="s">
        <v>112</v>
      </c>
      <c r="BE137" s="155">
        <f>IF(N137="základná",J137,0)</f>
        <v>0</v>
      </c>
      <c r="BF137" s="155">
        <f>IF(N137="znížená",J137,0)</f>
        <v>0</v>
      </c>
      <c r="BG137" s="155">
        <f>IF(N137="zákl. prenesená",J137,0)</f>
        <v>0</v>
      </c>
      <c r="BH137" s="155">
        <f>IF(N137="zníž. prenesená",J137,0)</f>
        <v>0</v>
      </c>
      <c r="BI137" s="155">
        <f>IF(N137="nulová",J137,0)</f>
        <v>0</v>
      </c>
      <c r="BJ137" s="14" t="s">
        <v>118</v>
      </c>
      <c r="BK137" s="155">
        <f>ROUND(I137*H137,2)</f>
        <v>0</v>
      </c>
      <c r="BL137" s="14" t="s">
        <v>117</v>
      </c>
      <c r="BM137" s="154" t="s">
        <v>149</v>
      </c>
    </row>
    <row r="138" spans="1:65" s="2" customFormat="1" ht="16.5" customHeight="1">
      <c r="A138" s="29"/>
      <c r="B138" s="141"/>
      <c r="C138" s="142" t="s">
        <v>72</v>
      </c>
      <c r="D138" s="142" t="s">
        <v>113</v>
      </c>
      <c r="E138" s="143" t="s">
        <v>318</v>
      </c>
      <c r="F138" s="144" t="s">
        <v>319</v>
      </c>
      <c r="G138" s="145" t="s">
        <v>320</v>
      </c>
      <c r="H138" s="146">
        <v>1</v>
      </c>
      <c r="I138" s="147"/>
      <c r="J138" s="148">
        <f>ROUND(I138*H138,2)</f>
        <v>0</v>
      </c>
      <c r="K138" s="149"/>
      <c r="L138" s="30"/>
      <c r="M138" s="150" t="s">
        <v>1</v>
      </c>
      <c r="N138" s="151" t="s">
        <v>38</v>
      </c>
      <c r="O138" s="58"/>
      <c r="P138" s="152">
        <f>O138*H138</f>
        <v>0</v>
      </c>
      <c r="Q138" s="152">
        <v>0</v>
      </c>
      <c r="R138" s="152">
        <f>Q138*H138</f>
        <v>0</v>
      </c>
      <c r="S138" s="152">
        <v>0</v>
      </c>
      <c r="T138" s="153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117</v>
      </c>
      <c r="AT138" s="154" t="s">
        <v>113</v>
      </c>
      <c r="AU138" s="154" t="s">
        <v>80</v>
      </c>
      <c r="AY138" s="14" t="s">
        <v>112</v>
      </c>
      <c r="BE138" s="155">
        <f>IF(N138="základná",J138,0)</f>
        <v>0</v>
      </c>
      <c r="BF138" s="155">
        <f>IF(N138="znížená",J138,0)</f>
        <v>0</v>
      </c>
      <c r="BG138" s="155">
        <f>IF(N138="zákl. prenesená",J138,0)</f>
        <v>0</v>
      </c>
      <c r="BH138" s="155">
        <f>IF(N138="zníž. prenesená",J138,0)</f>
        <v>0</v>
      </c>
      <c r="BI138" s="155">
        <f>IF(N138="nulová",J138,0)</f>
        <v>0</v>
      </c>
      <c r="BJ138" s="14" t="s">
        <v>118</v>
      </c>
      <c r="BK138" s="155">
        <f>ROUND(I138*H138,2)</f>
        <v>0</v>
      </c>
      <c r="BL138" s="14" t="s">
        <v>117</v>
      </c>
      <c r="BM138" s="154" t="s">
        <v>152</v>
      </c>
    </row>
    <row r="139" spans="1:65" s="2" customFormat="1" ht="16.5" customHeight="1">
      <c r="A139" s="29"/>
      <c r="B139" s="141"/>
      <c r="C139" s="142" t="s">
        <v>72</v>
      </c>
      <c r="D139" s="142" t="s">
        <v>113</v>
      </c>
      <c r="E139" s="143" t="s">
        <v>321</v>
      </c>
      <c r="F139" s="144" t="s">
        <v>322</v>
      </c>
      <c r="G139" s="145" t="s">
        <v>247</v>
      </c>
      <c r="H139" s="146">
        <v>1</v>
      </c>
      <c r="I139" s="147"/>
      <c r="J139" s="148">
        <f>ROUND(I139*H139,2)</f>
        <v>0</v>
      </c>
      <c r="K139" s="149"/>
      <c r="L139" s="30"/>
      <c r="M139" s="150" t="s">
        <v>1</v>
      </c>
      <c r="N139" s="151" t="s">
        <v>38</v>
      </c>
      <c r="O139" s="58"/>
      <c r="P139" s="152">
        <f>O139*H139</f>
        <v>0</v>
      </c>
      <c r="Q139" s="152">
        <v>0</v>
      </c>
      <c r="R139" s="152">
        <f>Q139*H139</f>
        <v>0</v>
      </c>
      <c r="S139" s="152">
        <v>0</v>
      </c>
      <c r="T139" s="153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117</v>
      </c>
      <c r="AT139" s="154" t="s">
        <v>113</v>
      </c>
      <c r="AU139" s="154" t="s">
        <v>80</v>
      </c>
      <c r="AY139" s="14" t="s">
        <v>112</v>
      </c>
      <c r="BE139" s="155">
        <f>IF(N139="základná",J139,0)</f>
        <v>0</v>
      </c>
      <c r="BF139" s="155">
        <f>IF(N139="znížená",J139,0)</f>
        <v>0</v>
      </c>
      <c r="BG139" s="155">
        <f>IF(N139="zákl. prenesená",J139,0)</f>
        <v>0</v>
      </c>
      <c r="BH139" s="155">
        <f>IF(N139="zníž. prenesená",J139,0)</f>
        <v>0</v>
      </c>
      <c r="BI139" s="155">
        <f>IF(N139="nulová",J139,0)</f>
        <v>0</v>
      </c>
      <c r="BJ139" s="14" t="s">
        <v>118</v>
      </c>
      <c r="BK139" s="155">
        <f>ROUND(I139*H139,2)</f>
        <v>0</v>
      </c>
      <c r="BL139" s="14" t="s">
        <v>117</v>
      </c>
      <c r="BM139" s="154" t="s">
        <v>156</v>
      </c>
    </row>
    <row r="140" spans="1:65" s="2" customFormat="1" ht="16.5" customHeight="1">
      <c r="A140" s="29"/>
      <c r="B140" s="141"/>
      <c r="C140" s="142" t="s">
        <v>72</v>
      </c>
      <c r="D140" s="142" t="s">
        <v>113</v>
      </c>
      <c r="E140" s="143" t="s">
        <v>323</v>
      </c>
      <c r="F140" s="144" t="s">
        <v>324</v>
      </c>
      <c r="G140" s="145" t="s">
        <v>293</v>
      </c>
      <c r="H140" s="146">
        <v>1</v>
      </c>
      <c r="I140" s="147"/>
      <c r="J140" s="148">
        <f>ROUND(I140*H140,2)</f>
        <v>0</v>
      </c>
      <c r="K140" s="149"/>
      <c r="L140" s="30"/>
      <c r="M140" s="150" t="s">
        <v>1</v>
      </c>
      <c r="N140" s="151" t="s">
        <v>38</v>
      </c>
      <c r="O140" s="58"/>
      <c r="P140" s="152">
        <f>O140*H140</f>
        <v>0</v>
      </c>
      <c r="Q140" s="152">
        <v>0</v>
      </c>
      <c r="R140" s="152">
        <f>Q140*H140</f>
        <v>0</v>
      </c>
      <c r="S140" s="152">
        <v>0</v>
      </c>
      <c r="T140" s="153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117</v>
      </c>
      <c r="AT140" s="154" t="s">
        <v>113</v>
      </c>
      <c r="AU140" s="154" t="s">
        <v>80</v>
      </c>
      <c r="AY140" s="14" t="s">
        <v>112</v>
      </c>
      <c r="BE140" s="155">
        <f>IF(N140="základná",J140,0)</f>
        <v>0</v>
      </c>
      <c r="BF140" s="155">
        <f>IF(N140="znížená",J140,0)</f>
        <v>0</v>
      </c>
      <c r="BG140" s="155">
        <f>IF(N140="zákl. prenesená",J140,0)</f>
        <v>0</v>
      </c>
      <c r="BH140" s="155">
        <f>IF(N140="zníž. prenesená",J140,0)</f>
        <v>0</v>
      </c>
      <c r="BI140" s="155">
        <f>IF(N140="nulová",J140,0)</f>
        <v>0</v>
      </c>
      <c r="BJ140" s="14" t="s">
        <v>118</v>
      </c>
      <c r="BK140" s="155">
        <f>ROUND(I140*H140,2)</f>
        <v>0</v>
      </c>
      <c r="BL140" s="14" t="s">
        <v>117</v>
      </c>
      <c r="BM140" s="154" t="s">
        <v>159</v>
      </c>
    </row>
    <row r="141" spans="1:65" s="2" customFormat="1" ht="24.2" customHeight="1">
      <c r="A141" s="29"/>
      <c r="B141" s="141"/>
      <c r="C141" s="142" t="s">
        <v>72</v>
      </c>
      <c r="D141" s="142" t="s">
        <v>113</v>
      </c>
      <c r="E141" s="143" t="s">
        <v>325</v>
      </c>
      <c r="F141" s="144" t="s">
        <v>326</v>
      </c>
      <c r="G141" s="145" t="s">
        <v>293</v>
      </c>
      <c r="H141" s="146">
        <v>1</v>
      </c>
      <c r="I141" s="147"/>
      <c r="J141" s="148">
        <f>ROUND(I141*H141,2)</f>
        <v>0</v>
      </c>
      <c r="K141" s="149"/>
      <c r="L141" s="30"/>
      <c r="M141" s="150" t="s">
        <v>1</v>
      </c>
      <c r="N141" s="151" t="s">
        <v>38</v>
      </c>
      <c r="O141" s="58"/>
      <c r="P141" s="152">
        <f>O141*H141</f>
        <v>0</v>
      </c>
      <c r="Q141" s="152">
        <v>0</v>
      </c>
      <c r="R141" s="152">
        <f>Q141*H141</f>
        <v>0</v>
      </c>
      <c r="S141" s="152">
        <v>0</v>
      </c>
      <c r="T141" s="153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117</v>
      </c>
      <c r="AT141" s="154" t="s">
        <v>113</v>
      </c>
      <c r="AU141" s="154" t="s">
        <v>80</v>
      </c>
      <c r="AY141" s="14" t="s">
        <v>112</v>
      </c>
      <c r="BE141" s="155">
        <f>IF(N141="základná",J141,0)</f>
        <v>0</v>
      </c>
      <c r="BF141" s="155">
        <f>IF(N141="znížená",J141,0)</f>
        <v>0</v>
      </c>
      <c r="BG141" s="155">
        <f>IF(N141="zákl. prenesená",J141,0)</f>
        <v>0</v>
      </c>
      <c r="BH141" s="155">
        <f>IF(N141="zníž. prenesená",J141,0)</f>
        <v>0</v>
      </c>
      <c r="BI141" s="155">
        <f>IF(N141="nulová",J141,0)</f>
        <v>0</v>
      </c>
      <c r="BJ141" s="14" t="s">
        <v>118</v>
      </c>
      <c r="BK141" s="155">
        <f>ROUND(I141*H141,2)</f>
        <v>0</v>
      </c>
      <c r="BL141" s="14" t="s">
        <v>117</v>
      </c>
      <c r="BM141" s="154" t="s">
        <v>163</v>
      </c>
    </row>
    <row r="142" spans="1:65" s="11" customFormat="1" ht="22.9" customHeight="1">
      <c r="B142" s="130"/>
      <c r="D142" s="131" t="s">
        <v>71</v>
      </c>
      <c r="E142" s="165" t="s">
        <v>327</v>
      </c>
      <c r="F142" s="165" t="s">
        <v>328</v>
      </c>
      <c r="I142" s="133"/>
      <c r="J142" s="166">
        <f>BK142</f>
        <v>0</v>
      </c>
      <c r="L142" s="130"/>
      <c r="M142" s="135"/>
      <c r="N142" s="136"/>
      <c r="O142" s="136"/>
      <c r="P142" s="137">
        <f>SUM(P143:P198)</f>
        <v>0</v>
      </c>
      <c r="Q142" s="136"/>
      <c r="R142" s="137">
        <f>SUM(R143:R198)</f>
        <v>0.90681124999999985</v>
      </c>
      <c r="S142" s="136"/>
      <c r="T142" s="138">
        <f>SUM(T143:T198)</f>
        <v>0</v>
      </c>
      <c r="AR142" s="131" t="s">
        <v>80</v>
      </c>
      <c r="AT142" s="139" t="s">
        <v>71</v>
      </c>
      <c r="AU142" s="139" t="s">
        <v>80</v>
      </c>
      <c r="AY142" s="131" t="s">
        <v>112</v>
      </c>
      <c r="BK142" s="140">
        <f>SUM(BK143:BK198)</f>
        <v>0</v>
      </c>
    </row>
    <row r="143" spans="1:65" s="2" customFormat="1" ht="16.5" customHeight="1">
      <c r="A143" s="29"/>
      <c r="B143" s="141"/>
      <c r="C143" s="142" t="s">
        <v>72</v>
      </c>
      <c r="D143" s="142" t="s">
        <v>113</v>
      </c>
      <c r="E143" s="143" t="s">
        <v>329</v>
      </c>
      <c r="F143" s="144" t="s">
        <v>330</v>
      </c>
      <c r="G143" s="145" t="s">
        <v>142</v>
      </c>
      <c r="H143" s="146">
        <v>2</v>
      </c>
      <c r="I143" s="147"/>
      <c r="J143" s="148">
        <f t="shared" ref="J143:J174" si="10">ROUND(I143*H143,2)</f>
        <v>0</v>
      </c>
      <c r="K143" s="149"/>
      <c r="L143" s="30"/>
      <c r="M143" s="150" t="s">
        <v>1</v>
      </c>
      <c r="N143" s="151" t="s">
        <v>38</v>
      </c>
      <c r="O143" s="58"/>
      <c r="P143" s="152">
        <f t="shared" ref="P143:P174" si="11">O143*H143</f>
        <v>0</v>
      </c>
      <c r="Q143" s="152">
        <v>0</v>
      </c>
      <c r="R143" s="152">
        <f t="shared" ref="R143:R174" si="12">Q143*H143</f>
        <v>0</v>
      </c>
      <c r="S143" s="152">
        <v>0</v>
      </c>
      <c r="T143" s="153">
        <f t="shared" ref="T143:T174" si="13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117</v>
      </c>
      <c r="AT143" s="154" t="s">
        <v>113</v>
      </c>
      <c r="AU143" s="154" t="s">
        <v>118</v>
      </c>
      <c r="AY143" s="14" t="s">
        <v>112</v>
      </c>
      <c r="BE143" s="155">
        <f t="shared" ref="BE143:BE174" si="14">IF(N143="základná",J143,0)</f>
        <v>0</v>
      </c>
      <c r="BF143" s="155">
        <f t="shared" ref="BF143:BF174" si="15">IF(N143="znížená",J143,0)</f>
        <v>0</v>
      </c>
      <c r="BG143" s="155">
        <f t="shared" ref="BG143:BG174" si="16">IF(N143="zákl. prenesená",J143,0)</f>
        <v>0</v>
      </c>
      <c r="BH143" s="155">
        <f t="shared" ref="BH143:BH174" si="17">IF(N143="zníž. prenesená",J143,0)</f>
        <v>0</v>
      </c>
      <c r="BI143" s="155">
        <f t="shared" ref="BI143:BI174" si="18">IF(N143="nulová",J143,0)</f>
        <v>0</v>
      </c>
      <c r="BJ143" s="14" t="s">
        <v>118</v>
      </c>
      <c r="BK143" s="155">
        <f t="shared" ref="BK143:BK174" si="19">ROUND(I143*H143,2)</f>
        <v>0</v>
      </c>
      <c r="BL143" s="14" t="s">
        <v>117</v>
      </c>
      <c r="BM143" s="154" t="s">
        <v>166</v>
      </c>
    </row>
    <row r="144" spans="1:65" s="2" customFormat="1" ht="16.5" customHeight="1">
      <c r="A144" s="29"/>
      <c r="B144" s="141"/>
      <c r="C144" s="142" t="s">
        <v>72</v>
      </c>
      <c r="D144" s="142" t="s">
        <v>113</v>
      </c>
      <c r="E144" s="143" t="s">
        <v>331</v>
      </c>
      <c r="F144" s="144" t="s">
        <v>332</v>
      </c>
      <c r="G144" s="145" t="s">
        <v>247</v>
      </c>
      <c r="H144" s="146">
        <v>1</v>
      </c>
      <c r="I144" s="147"/>
      <c r="J144" s="148">
        <f t="shared" si="10"/>
        <v>0</v>
      </c>
      <c r="K144" s="149"/>
      <c r="L144" s="30"/>
      <c r="M144" s="150" t="s">
        <v>1</v>
      </c>
      <c r="N144" s="151" t="s">
        <v>38</v>
      </c>
      <c r="O144" s="58"/>
      <c r="P144" s="152">
        <f t="shared" si="11"/>
        <v>0</v>
      </c>
      <c r="Q144" s="152">
        <v>0</v>
      </c>
      <c r="R144" s="152">
        <f t="shared" si="12"/>
        <v>0</v>
      </c>
      <c r="S144" s="152">
        <v>0</v>
      </c>
      <c r="T144" s="153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117</v>
      </c>
      <c r="AT144" s="154" t="s">
        <v>113</v>
      </c>
      <c r="AU144" s="154" t="s">
        <v>118</v>
      </c>
      <c r="AY144" s="14" t="s">
        <v>112</v>
      </c>
      <c r="BE144" s="155">
        <f t="shared" si="14"/>
        <v>0</v>
      </c>
      <c r="BF144" s="155">
        <f t="shared" si="15"/>
        <v>0</v>
      </c>
      <c r="BG144" s="155">
        <f t="shared" si="16"/>
        <v>0</v>
      </c>
      <c r="BH144" s="155">
        <f t="shared" si="17"/>
        <v>0</v>
      </c>
      <c r="BI144" s="155">
        <f t="shared" si="18"/>
        <v>0</v>
      </c>
      <c r="BJ144" s="14" t="s">
        <v>118</v>
      </c>
      <c r="BK144" s="155">
        <f t="shared" si="19"/>
        <v>0</v>
      </c>
      <c r="BL144" s="14" t="s">
        <v>117</v>
      </c>
      <c r="BM144" s="154" t="s">
        <v>170</v>
      </c>
    </row>
    <row r="145" spans="1:65" s="2" customFormat="1" ht="24.2" customHeight="1">
      <c r="A145" s="29"/>
      <c r="B145" s="141"/>
      <c r="C145" s="167" t="s">
        <v>72</v>
      </c>
      <c r="D145" s="167" t="s">
        <v>294</v>
      </c>
      <c r="E145" s="168" t="s">
        <v>333</v>
      </c>
      <c r="F145" s="169" t="s">
        <v>334</v>
      </c>
      <c r="G145" s="170" t="s">
        <v>134</v>
      </c>
      <c r="H145" s="171">
        <v>60.9</v>
      </c>
      <c r="I145" s="172"/>
      <c r="J145" s="173">
        <f t="shared" si="10"/>
        <v>0</v>
      </c>
      <c r="K145" s="174"/>
      <c r="L145" s="175"/>
      <c r="M145" s="176" t="s">
        <v>1</v>
      </c>
      <c r="N145" s="177" t="s">
        <v>38</v>
      </c>
      <c r="O145" s="58"/>
      <c r="P145" s="152">
        <f t="shared" si="11"/>
        <v>0</v>
      </c>
      <c r="Q145" s="152">
        <v>2.1700000000000001E-3</v>
      </c>
      <c r="R145" s="152">
        <f t="shared" si="12"/>
        <v>0.13215299999999999</v>
      </c>
      <c r="S145" s="152">
        <v>0</v>
      </c>
      <c r="T145" s="153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13</v>
      </c>
      <c r="AT145" s="154" t="s">
        <v>294</v>
      </c>
      <c r="AU145" s="154" t="s">
        <v>118</v>
      </c>
      <c r="AY145" s="14" t="s">
        <v>112</v>
      </c>
      <c r="BE145" s="155">
        <f t="shared" si="14"/>
        <v>0</v>
      </c>
      <c r="BF145" s="155">
        <f t="shared" si="15"/>
        <v>0</v>
      </c>
      <c r="BG145" s="155">
        <f t="shared" si="16"/>
        <v>0</v>
      </c>
      <c r="BH145" s="155">
        <f t="shared" si="17"/>
        <v>0</v>
      </c>
      <c r="BI145" s="155">
        <f t="shared" si="18"/>
        <v>0</v>
      </c>
      <c r="BJ145" s="14" t="s">
        <v>118</v>
      </c>
      <c r="BK145" s="155">
        <f t="shared" si="19"/>
        <v>0</v>
      </c>
      <c r="BL145" s="14" t="s">
        <v>117</v>
      </c>
      <c r="BM145" s="154" t="s">
        <v>173</v>
      </c>
    </row>
    <row r="146" spans="1:65" s="2" customFormat="1" ht="24.2" customHeight="1">
      <c r="A146" s="29"/>
      <c r="B146" s="141"/>
      <c r="C146" s="167" t="s">
        <v>72</v>
      </c>
      <c r="D146" s="167" t="s">
        <v>294</v>
      </c>
      <c r="E146" s="168" t="s">
        <v>335</v>
      </c>
      <c r="F146" s="169" t="s">
        <v>336</v>
      </c>
      <c r="G146" s="170" t="s">
        <v>134</v>
      </c>
      <c r="H146" s="171">
        <v>24.15</v>
      </c>
      <c r="I146" s="172"/>
      <c r="J146" s="173">
        <f t="shared" si="10"/>
        <v>0</v>
      </c>
      <c r="K146" s="174"/>
      <c r="L146" s="175"/>
      <c r="M146" s="176" t="s">
        <v>1</v>
      </c>
      <c r="N146" s="177" t="s">
        <v>38</v>
      </c>
      <c r="O146" s="58"/>
      <c r="P146" s="152">
        <f t="shared" si="11"/>
        <v>0</v>
      </c>
      <c r="Q146" s="152">
        <v>8.9300000000000004E-3</v>
      </c>
      <c r="R146" s="152">
        <f t="shared" si="12"/>
        <v>0.2156595</v>
      </c>
      <c r="S146" s="152">
        <v>0</v>
      </c>
      <c r="T146" s="153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13</v>
      </c>
      <c r="AT146" s="154" t="s">
        <v>294</v>
      </c>
      <c r="AU146" s="154" t="s">
        <v>118</v>
      </c>
      <c r="AY146" s="14" t="s">
        <v>112</v>
      </c>
      <c r="BE146" s="155">
        <f t="shared" si="14"/>
        <v>0</v>
      </c>
      <c r="BF146" s="155">
        <f t="shared" si="15"/>
        <v>0</v>
      </c>
      <c r="BG146" s="155">
        <f t="shared" si="16"/>
        <v>0</v>
      </c>
      <c r="BH146" s="155">
        <f t="shared" si="17"/>
        <v>0</v>
      </c>
      <c r="BI146" s="155">
        <f t="shared" si="18"/>
        <v>0</v>
      </c>
      <c r="BJ146" s="14" t="s">
        <v>118</v>
      </c>
      <c r="BK146" s="155">
        <f t="shared" si="19"/>
        <v>0</v>
      </c>
      <c r="BL146" s="14" t="s">
        <v>117</v>
      </c>
      <c r="BM146" s="154" t="s">
        <v>177</v>
      </c>
    </row>
    <row r="147" spans="1:65" s="2" customFormat="1" ht="24.2" customHeight="1">
      <c r="A147" s="29"/>
      <c r="B147" s="141"/>
      <c r="C147" s="142" t="s">
        <v>72</v>
      </c>
      <c r="D147" s="142" t="s">
        <v>113</v>
      </c>
      <c r="E147" s="143" t="s">
        <v>337</v>
      </c>
      <c r="F147" s="144" t="s">
        <v>338</v>
      </c>
      <c r="G147" s="145" t="s">
        <v>134</v>
      </c>
      <c r="H147" s="146">
        <v>50</v>
      </c>
      <c r="I147" s="147"/>
      <c r="J147" s="148">
        <f t="shared" si="10"/>
        <v>0</v>
      </c>
      <c r="K147" s="149"/>
      <c r="L147" s="30"/>
      <c r="M147" s="150" t="s">
        <v>1</v>
      </c>
      <c r="N147" s="151" t="s">
        <v>38</v>
      </c>
      <c r="O147" s="58"/>
      <c r="P147" s="152">
        <f t="shared" si="11"/>
        <v>0</v>
      </c>
      <c r="Q147" s="152">
        <v>0</v>
      </c>
      <c r="R147" s="152">
        <f t="shared" si="12"/>
        <v>0</v>
      </c>
      <c r="S147" s="152">
        <v>0</v>
      </c>
      <c r="T147" s="153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117</v>
      </c>
      <c r="AT147" s="154" t="s">
        <v>113</v>
      </c>
      <c r="AU147" s="154" t="s">
        <v>118</v>
      </c>
      <c r="AY147" s="14" t="s">
        <v>112</v>
      </c>
      <c r="BE147" s="155">
        <f t="shared" si="14"/>
        <v>0</v>
      </c>
      <c r="BF147" s="155">
        <f t="shared" si="15"/>
        <v>0</v>
      </c>
      <c r="BG147" s="155">
        <f t="shared" si="16"/>
        <v>0</v>
      </c>
      <c r="BH147" s="155">
        <f t="shared" si="17"/>
        <v>0</v>
      </c>
      <c r="BI147" s="155">
        <f t="shared" si="18"/>
        <v>0</v>
      </c>
      <c r="BJ147" s="14" t="s">
        <v>118</v>
      </c>
      <c r="BK147" s="155">
        <f t="shared" si="19"/>
        <v>0</v>
      </c>
      <c r="BL147" s="14" t="s">
        <v>117</v>
      </c>
      <c r="BM147" s="154" t="s">
        <v>180</v>
      </c>
    </row>
    <row r="148" spans="1:65" s="2" customFormat="1" ht="16.5" customHeight="1">
      <c r="A148" s="29"/>
      <c r="B148" s="141"/>
      <c r="C148" s="167" t="s">
        <v>72</v>
      </c>
      <c r="D148" s="167" t="s">
        <v>294</v>
      </c>
      <c r="E148" s="168" t="s">
        <v>339</v>
      </c>
      <c r="F148" s="169" t="s">
        <v>340</v>
      </c>
      <c r="G148" s="170" t="s">
        <v>142</v>
      </c>
      <c r="H148" s="171">
        <v>7</v>
      </c>
      <c r="I148" s="172"/>
      <c r="J148" s="173">
        <f t="shared" si="10"/>
        <v>0</v>
      </c>
      <c r="K148" s="174"/>
      <c r="L148" s="175"/>
      <c r="M148" s="176" t="s">
        <v>1</v>
      </c>
      <c r="N148" s="177" t="s">
        <v>38</v>
      </c>
      <c r="O148" s="58"/>
      <c r="P148" s="152">
        <f t="shared" si="11"/>
        <v>0</v>
      </c>
      <c r="Q148" s="152">
        <v>8.5999999999999998E-4</v>
      </c>
      <c r="R148" s="152">
        <f t="shared" si="12"/>
        <v>6.0200000000000002E-3</v>
      </c>
      <c r="S148" s="152">
        <v>0</v>
      </c>
      <c r="T148" s="153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4" t="s">
        <v>13</v>
      </c>
      <c r="AT148" s="154" t="s">
        <v>294</v>
      </c>
      <c r="AU148" s="154" t="s">
        <v>118</v>
      </c>
      <c r="AY148" s="14" t="s">
        <v>112</v>
      </c>
      <c r="BE148" s="155">
        <f t="shared" si="14"/>
        <v>0</v>
      </c>
      <c r="BF148" s="155">
        <f t="shared" si="15"/>
        <v>0</v>
      </c>
      <c r="BG148" s="155">
        <f t="shared" si="16"/>
        <v>0</v>
      </c>
      <c r="BH148" s="155">
        <f t="shared" si="17"/>
        <v>0</v>
      </c>
      <c r="BI148" s="155">
        <f t="shared" si="18"/>
        <v>0</v>
      </c>
      <c r="BJ148" s="14" t="s">
        <v>118</v>
      </c>
      <c r="BK148" s="155">
        <f t="shared" si="19"/>
        <v>0</v>
      </c>
      <c r="BL148" s="14" t="s">
        <v>117</v>
      </c>
      <c r="BM148" s="154" t="s">
        <v>184</v>
      </c>
    </row>
    <row r="149" spans="1:65" s="2" customFormat="1" ht="16.5" customHeight="1">
      <c r="A149" s="29"/>
      <c r="B149" s="141"/>
      <c r="C149" s="167" t="s">
        <v>72</v>
      </c>
      <c r="D149" s="167" t="s">
        <v>294</v>
      </c>
      <c r="E149" s="168" t="s">
        <v>341</v>
      </c>
      <c r="F149" s="169" t="s">
        <v>342</v>
      </c>
      <c r="G149" s="170" t="s">
        <v>142</v>
      </c>
      <c r="H149" s="171">
        <v>1</v>
      </c>
      <c r="I149" s="172"/>
      <c r="J149" s="173">
        <f t="shared" si="10"/>
        <v>0</v>
      </c>
      <c r="K149" s="174"/>
      <c r="L149" s="175"/>
      <c r="M149" s="176" t="s">
        <v>1</v>
      </c>
      <c r="N149" s="177" t="s">
        <v>38</v>
      </c>
      <c r="O149" s="58"/>
      <c r="P149" s="152">
        <f t="shared" si="11"/>
        <v>0</v>
      </c>
      <c r="Q149" s="152">
        <v>8.7000000000000001E-4</v>
      </c>
      <c r="R149" s="152">
        <f t="shared" si="12"/>
        <v>8.7000000000000001E-4</v>
      </c>
      <c r="S149" s="152">
        <v>0</v>
      </c>
      <c r="T149" s="153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13</v>
      </c>
      <c r="AT149" s="154" t="s">
        <v>294</v>
      </c>
      <c r="AU149" s="154" t="s">
        <v>118</v>
      </c>
      <c r="AY149" s="14" t="s">
        <v>112</v>
      </c>
      <c r="BE149" s="155">
        <f t="shared" si="14"/>
        <v>0</v>
      </c>
      <c r="BF149" s="155">
        <f t="shared" si="15"/>
        <v>0</v>
      </c>
      <c r="BG149" s="155">
        <f t="shared" si="16"/>
        <v>0</v>
      </c>
      <c r="BH149" s="155">
        <f t="shared" si="17"/>
        <v>0</v>
      </c>
      <c r="BI149" s="155">
        <f t="shared" si="18"/>
        <v>0</v>
      </c>
      <c r="BJ149" s="14" t="s">
        <v>118</v>
      </c>
      <c r="BK149" s="155">
        <f t="shared" si="19"/>
        <v>0</v>
      </c>
      <c r="BL149" s="14" t="s">
        <v>117</v>
      </c>
      <c r="BM149" s="154" t="s">
        <v>187</v>
      </c>
    </row>
    <row r="150" spans="1:65" s="2" customFormat="1" ht="24.2" customHeight="1">
      <c r="A150" s="29"/>
      <c r="B150" s="141"/>
      <c r="C150" s="142" t="s">
        <v>72</v>
      </c>
      <c r="D150" s="142" t="s">
        <v>113</v>
      </c>
      <c r="E150" s="143" t="s">
        <v>343</v>
      </c>
      <c r="F150" s="144" t="s">
        <v>344</v>
      </c>
      <c r="G150" s="145" t="s">
        <v>142</v>
      </c>
      <c r="H150" s="146">
        <v>7</v>
      </c>
      <c r="I150" s="147"/>
      <c r="J150" s="148">
        <f t="shared" si="10"/>
        <v>0</v>
      </c>
      <c r="K150" s="149"/>
      <c r="L150" s="30"/>
      <c r="M150" s="150" t="s">
        <v>1</v>
      </c>
      <c r="N150" s="151" t="s">
        <v>38</v>
      </c>
      <c r="O150" s="58"/>
      <c r="P150" s="152">
        <f t="shared" si="11"/>
        <v>0</v>
      </c>
      <c r="Q150" s="152">
        <v>0</v>
      </c>
      <c r="R150" s="152">
        <f t="shared" si="12"/>
        <v>0</v>
      </c>
      <c r="S150" s="152">
        <v>0</v>
      </c>
      <c r="T150" s="153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117</v>
      </c>
      <c r="AT150" s="154" t="s">
        <v>113</v>
      </c>
      <c r="AU150" s="154" t="s">
        <v>118</v>
      </c>
      <c r="AY150" s="14" t="s">
        <v>112</v>
      </c>
      <c r="BE150" s="155">
        <f t="shared" si="14"/>
        <v>0</v>
      </c>
      <c r="BF150" s="155">
        <f t="shared" si="15"/>
        <v>0</v>
      </c>
      <c r="BG150" s="155">
        <f t="shared" si="16"/>
        <v>0</v>
      </c>
      <c r="BH150" s="155">
        <f t="shared" si="17"/>
        <v>0</v>
      </c>
      <c r="BI150" s="155">
        <f t="shared" si="18"/>
        <v>0</v>
      </c>
      <c r="BJ150" s="14" t="s">
        <v>118</v>
      </c>
      <c r="BK150" s="155">
        <f t="shared" si="19"/>
        <v>0</v>
      </c>
      <c r="BL150" s="14" t="s">
        <v>117</v>
      </c>
      <c r="BM150" s="154" t="s">
        <v>191</v>
      </c>
    </row>
    <row r="151" spans="1:65" s="2" customFormat="1" ht="24.2" customHeight="1">
      <c r="A151" s="29"/>
      <c r="B151" s="141"/>
      <c r="C151" s="142" t="s">
        <v>72</v>
      </c>
      <c r="D151" s="142" t="s">
        <v>113</v>
      </c>
      <c r="E151" s="143" t="s">
        <v>345</v>
      </c>
      <c r="F151" s="144" t="s">
        <v>346</v>
      </c>
      <c r="G151" s="145" t="s">
        <v>142</v>
      </c>
      <c r="H151" s="146">
        <v>1</v>
      </c>
      <c r="I151" s="147"/>
      <c r="J151" s="148">
        <f t="shared" si="10"/>
        <v>0</v>
      </c>
      <c r="K151" s="149"/>
      <c r="L151" s="30"/>
      <c r="M151" s="150" t="s">
        <v>1</v>
      </c>
      <c r="N151" s="151" t="s">
        <v>38</v>
      </c>
      <c r="O151" s="58"/>
      <c r="P151" s="152">
        <f t="shared" si="11"/>
        <v>0</v>
      </c>
      <c r="Q151" s="152">
        <v>0</v>
      </c>
      <c r="R151" s="152">
        <f t="shared" si="12"/>
        <v>0</v>
      </c>
      <c r="S151" s="152">
        <v>0</v>
      </c>
      <c r="T151" s="153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117</v>
      </c>
      <c r="AT151" s="154" t="s">
        <v>113</v>
      </c>
      <c r="AU151" s="154" t="s">
        <v>118</v>
      </c>
      <c r="AY151" s="14" t="s">
        <v>112</v>
      </c>
      <c r="BE151" s="155">
        <f t="shared" si="14"/>
        <v>0</v>
      </c>
      <c r="BF151" s="155">
        <f t="shared" si="15"/>
        <v>0</v>
      </c>
      <c r="BG151" s="155">
        <f t="shared" si="16"/>
        <v>0</v>
      </c>
      <c r="BH151" s="155">
        <f t="shared" si="17"/>
        <v>0</v>
      </c>
      <c r="BI151" s="155">
        <f t="shared" si="18"/>
        <v>0</v>
      </c>
      <c r="BJ151" s="14" t="s">
        <v>118</v>
      </c>
      <c r="BK151" s="155">
        <f t="shared" si="19"/>
        <v>0</v>
      </c>
      <c r="BL151" s="14" t="s">
        <v>117</v>
      </c>
      <c r="BM151" s="154" t="s">
        <v>194</v>
      </c>
    </row>
    <row r="152" spans="1:65" s="2" customFormat="1" ht="24.2" customHeight="1">
      <c r="A152" s="29"/>
      <c r="B152" s="141"/>
      <c r="C152" s="142" t="s">
        <v>72</v>
      </c>
      <c r="D152" s="142" t="s">
        <v>113</v>
      </c>
      <c r="E152" s="143" t="s">
        <v>347</v>
      </c>
      <c r="F152" s="144" t="s">
        <v>348</v>
      </c>
      <c r="G152" s="145" t="s">
        <v>142</v>
      </c>
      <c r="H152" s="146">
        <v>2</v>
      </c>
      <c r="I152" s="147"/>
      <c r="J152" s="148">
        <f t="shared" si="10"/>
        <v>0</v>
      </c>
      <c r="K152" s="149"/>
      <c r="L152" s="30"/>
      <c r="M152" s="150" t="s">
        <v>1</v>
      </c>
      <c r="N152" s="151" t="s">
        <v>38</v>
      </c>
      <c r="O152" s="58"/>
      <c r="P152" s="152">
        <f t="shared" si="11"/>
        <v>0</v>
      </c>
      <c r="Q152" s="152">
        <v>0</v>
      </c>
      <c r="R152" s="152">
        <f t="shared" si="12"/>
        <v>0</v>
      </c>
      <c r="S152" s="152">
        <v>0</v>
      </c>
      <c r="T152" s="153">
        <f t="shared" si="1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117</v>
      </c>
      <c r="AT152" s="154" t="s">
        <v>113</v>
      </c>
      <c r="AU152" s="154" t="s">
        <v>118</v>
      </c>
      <c r="AY152" s="14" t="s">
        <v>112</v>
      </c>
      <c r="BE152" s="155">
        <f t="shared" si="14"/>
        <v>0</v>
      </c>
      <c r="BF152" s="155">
        <f t="shared" si="15"/>
        <v>0</v>
      </c>
      <c r="BG152" s="155">
        <f t="shared" si="16"/>
        <v>0</v>
      </c>
      <c r="BH152" s="155">
        <f t="shared" si="17"/>
        <v>0</v>
      </c>
      <c r="BI152" s="155">
        <f t="shared" si="18"/>
        <v>0</v>
      </c>
      <c r="BJ152" s="14" t="s">
        <v>118</v>
      </c>
      <c r="BK152" s="155">
        <f t="shared" si="19"/>
        <v>0</v>
      </c>
      <c r="BL152" s="14" t="s">
        <v>117</v>
      </c>
      <c r="BM152" s="154" t="s">
        <v>198</v>
      </c>
    </row>
    <row r="153" spans="1:65" s="2" customFormat="1" ht="16.5" customHeight="1">
      <c r="A153" s="29"/>
      <c r="B153" s="141"/>
      <c r="C153" s="167" t="s">
        <v>72</v>
      </c>
      <c r="D153" s="167" t="s">
        <v>294</v>
      </c>
      <c r="E153" s="168" t="s">
        <v>349</v>
      </c>
      <c r="F153" s="169" t="s">
        <v>350</v>
      </c>
      <c r="G153" s="170" t="s">
        <v>142</v>
      </c>
      <c r="H153" s="171">
        <v>2</v>
      </c>
      <c r="I153" s="172"/>
      <c r="J153" s="173">
        <f t="shared" si="10"/>
        <v>0</v>
      </c>
      <c r="K153" s="174"/>
      <c r="L153" s="175"/>
      <c r="M153" s="176" t="s">
        <v>1</v>
      </c>
      <c r="N153" s="177" t="s">
        <v>38</v>
      </c>
      <c r="O153" s="58"/>
      <c r="P153" s="152">
        <f t="shared" si="11"/>
        <v>0</v>
      </c>
      <c r="Q153" s="152">
        <v>1.2700000000000001E-3</v>
      </c>
      <c r="R153" s="152">
        <f t="shared" si="12"/>
        <v>2.5400000000000002E-3</v>
      </c>
      <c r="S153" s="152">
        <v>0</v>
      </c>
      <c r="T153" s="153">
        <f t="shared" si="1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13</v>
      </c>
      <c r="AT153" s="154" t="s">
        <v>294</v>
      </c>
      <c r="AU153" s="154" t="s">
        <v>118</v>
      </c>
      <c r="AY153" s="14" t="s">
        <v>112</v>
      </c>
      <c r="BE153" s="155">
        <f t="shared" si="14"/>
        <v>0</v>
      </c>
      <c r="BF153" s="155">
        <f t="shared" si="15"/>
        <v>0</v>
      </c>
      <c r="BG153" s="155">
        <f t="shared" si="16"/>
        <v>0</v>
      </c>
      <c r="BH153" s="155">
        <f t="shared" si="17"/>
        <v>0</v>
      </c>
      <c r="BI153" s="155">
        <f t="shared" si="18"/>
        <v>0</v>
      </c>
      <c r="BJ153" s="14" t="s">
        <v>118</v>
      </c>
      <c r="BK153" s="155">
        <f t="shared" si="19"/>
        <v>0</v>
      </c>
      <c r="BL153" s="14" t="s">
        <v>117</v>
      </c>
      <c r="BM153" s="154" t="s">
        <v>201</v>
      </c>
    </row>
    <row r="154" spans="1:65" s="2" customFormat="1" ht="24.2" customHeight="1">
      <c r="A154" s="29"/>
      <c r="B154" s="141"/>
      <c r="C154" s="142" t="s">
        <v>72</v>
      </c>
      <c r="D154" s="142" t="s">
        <v>113</v>
      </c>
      <c r="E154" s="143" t="s">
        <v>351</v>
      </c>
      <c r="F154" s="144" t="s">
        <v>352</v>
      </c>
      <c r="G154" s="145" t="s">
        <v>142</v>
      </c>
      <c r="H154" s="146">
        <v>1</v>
      </c>
      <c r="I154" s="147"/>
      <c r="J154" s="148">
        <f t="shared" si="10"/>
        <v>0</v>
      </c>
      <c r="K154" s="149"/>
      <c r="L154" s="30"/>
      <c r="M154" s="150" t="s">
        <v>1</v>
      </c>
      <c r="N154" s="151" t="s">
        <v>38</v>
      </c>
      <c r="O154" s="58"/>
      <c r="P154" s="152">
        <f t="shared" si="11"/>
        <v>0</v>
      </c>
      <c r="Q154" s="152">
        <v>0</v>
      </c>
      <c r="R154" s="152">
        <f t="shared" si="12"/>
        <v>0</v>
      </c>
      <c r="S154" s="152">
        <v>0</v>
      </c>
      <c r="T154" s="153">
        <f t="shared" si="1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4" t="s">
        <v>117</v>
      </c>
      <c r="AT154" s="154" t="s">
        <v>113</v>
      </c>
      <c r="AU154" s="154" t="s">
        <v>118</v>
      </c>
      <c r="AY154" s="14" t="s">
        <v>112</v>
      </c>
      <c r="BE154" s="155">
        <f t="shared" si="14"/>
        <v>0</v>
      </c>
      <c r="BF154" s="155">
        <f t="shared" si="15"/>
        <v>0</v>
      </c>
      <c r="BG154" s="155">
        <f t="shared" si="16"/>
        <v>0</v>
      </c>
      <c r="BH154" s="155">
        <f t="shared" si="17"/>
        <v>0</v>
      </c>
      <c r="BI154" s="155">
        <f t="shared" si="18"/>
        <v>0</v>
      </c>
      <c r="BJ154" s="14" t="s">
        <v>118</v>
      </c>
      <c r="BK154" s="155">
        <f t="shared" si="19"/>
        <v>0</v>
      </c>
      <c r="BL154" s="14" t="s">
        <v>117</v>
      </c>
      <c r="BM154" s="154" t="s">
        <v>205</v>
      </c>
    </row>
    <row r="155" spans="1:65" s="2" customFormat="1" ht="16.5" customHeight="1">
      <c r="A155" s="29"/>
      <c r="B155" s="141"/>
      <c r="C155" s="167" t="s">
        <v>72</v>
      </c>
      <c r="D155" s="167" t="s">
        <v>294</v>
      </c>
      <c r="E155" s="168" t="s">
        <v>353</v>
      </c>
      <c r="F155" s="169" t="s">
        <v>354</v>
      </c>
      <c r="G155" s="170" t="s">
        <v>142</v>
      </c>
      <c r="H155" s="171">
        <v>1</v>
      </c>
      <c r="I155" s="172"/>
      <c r="J155" s="173">
        <f t="shared" si="10"/>
        <v>0</v>
      </c>
      <c r="K155" s="174"/>
      <c r="L155" s="175"/>
      <c r="M155" s="176" t="s">
        <v>1</v>
      </c>
      <c r="N155" s="177" t="s">
        <v>38</v>
      </c>
      <c r="O155" s="58"/>
      <c r="P155" s="152">
        <f t="shared" si="11"/>
        <v>0</v>
      </c>
      <c r="Q155" s="152">
        <v>1.32E-3</v>
      </c>
      <c r="R155" s="152">
        <f t="shared" si="12"/>
        <v>1.32E-3</v>
      </c>
      <c r="S155" s="152">
        <v>0</v>
      </c>
      <c r="T155" s="153">
        <f t="shared" si="1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13</v>
      </c>
      <c r="AT155" s="154" t="s">
        <v>294</v>
      </c>
      <c r="AU155" s="154" t="s">
        <v>118</v>
      </c>
      <c r="AY155" s="14" t="s">
        <v>112</v>
      </c>
      <c r="BE155" s="155">
        <f t="shared" si="14"/>
        <v>0</v>
      </c>
      <c r="BF155" s="155">
        <f t="shared" si="15"/>
        <v>0</v>
      </c>
      <c r="BG155" s="155">
        <f t="shared" si="16"/>
        <v>0</v>
      </c>
      <c r="BH155" s="155">
        <f t="shared" si="17"/>
        <v>0</v>
      </c>
      <c r="BI155" s="155">
        <f t="shared" si="18"/>
        <v>0</v>
      </c>
      <c r="BJ155" s="14" t="s">
        <v>118</v>
      </c>
      <c r="BK155" s="155">
        <f t="shared" si="19"/>
        <v>0</v>
      </c>
      <c r="BL155" s="14" t="s">
        <v>117</v>
      </c>
      <c r="BM155" s="154" t="s">
        <v>209</v>
      </c>
    </row>
    <row r="156" spans="1:65" s="2" customFormat="1" ht="16.5" customHeight="1">
      <c r="A156" s="29"/>
      <c r="B156" s="141"/>
      <c r="C156" s="167" t="s">
        <v>72</v>
      </c>
      <c r="D156" s="167" t="s">
        <v>294</v>
      </c>
      <c r="E156" s="168" t="s">
        <v>355</v>
      </c>
      <c r="F156" s="169" t="s">
        <v>356</v>
      </c>
      <c r="G156" s="170" t="s">
        <v>142</v>
      </c>
      <c r="H156" s="171">
        <v>1</v>
      </c>
      <c r="I156" s="172"/>
      <c r="J156" s="173">
        <f t="shared" si="10"/>
        <v>0</v>
      </c>
      <c r="K156" s="174"/>
      <c r="L156" s="175"/>
      <c r="M156" s="176" t="s">
        <v>1</v>
      </c>
      <c r="N156" s="177" t="s">
        <v>38</v>
      </c>
      <c r="O156" s="58"/>
      <c r="P156" s="152">
        <f t="shared" si="11"/>
        <v>0</v>
      </c>
      <c r="Q156" s="152">
        <v>1.56E-3</v>
      </c>
      <c r="R156" s="152">
        <f t="shared" si="12"/>
        <v>1.56E-3</v>
      </c>
      <c r="S156" s="152">
        <v>0</v>
      </c>
      <c r="T156" s="153">
        <f t="shared" si="1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54" t="s">
        <v>13</v>
      </c>
      <c r="AT156" s="154" t="s">
        <v>294</v>
      </c>
      <c r="AU156" s="154" t="s">
        <v>118</v>
      </c>
      <c r="AY156" s="14" t="s">
        <v>112</v>
      </c>
      <c r="BE156" s="155">
        <f t="shared" si="14"/>
        <v>0</v>
      </c>
      <c r="BF156" s="155">
        <f t="shared" si="15"/>
        <v>0</v>
      </c>
      <c r="BG156" s="155">
        <f t="shared" si="16"/>
        <v>0</v>
      </c>
      <c r="BH156" s="155">
        <f t="shared" si="17"/>
        <v>0</v>
      </c>
      <c r="BI156" s="155">
        <f t="shared" si="18"/>
        <v>0</v>
      </c>
      <c r="BJ156" s="14" t="s">
        <v>118</v>
      </c>
      <c r="BK156" s="155">
        <f t="shared" si="19"/>
        <v>0</v>
      </c>
      <c r="BL156" s="14" t="s">
        <v>117</v>
      </c>
      <c r="BM156" s="154" t="s">
        <v>213</v>
      </c>
    </row>
    <row r="157" spans="1:65" s="2" customFormat="1" ht="24.2" customHeight="1">
      <c r="A157" s="29"/>
      <c r="B157" s="141"/>
      <c r="C157" s="142" t="s">
        <v>72</v>
      </c>
      <c r="D157" s="142" t="s">
        <v>113</v>
      </c>
      <c r="E157" s="143" t="s">
        <v>357</v>
      </c>
      <c r="F157" s="144" t="s">
        <v>358</v>
      </c>
      <c r="G157" s="145" t="s">
        <v>142</v>
      </c>
      <c r="H157" s="146">
        <v>1</v>
      </c>
      <c r="I157" s="147"/>
      <c r="J157" s="148">
        <f t="shared" si="10"/>
        <v>0</v>
      </c>
      <c r="K157" s="149"/>
      <c r="L157" s="30"/>
      <c r="M157" s="150" t="s">
        <v>1</v>
      </c>
      <c r="N157" s="151" t="s">
        <v>38</v>
      </c>
      <c r="O157" s="58"/>
      <c r="P157" s="152">
        <f t="shared" si="11"/>
        <v>0</v>
      </c>
      <c r="Q157" s="152">
        <v>0</v>
      </c>
      <c r="R157" s="152">
        <f t="shared" si="12"/>
        <v>0</v>
      </c>
      <c r="S157" s="152">
        <v>0</v>
      </c>
      <c r="T157" s="153">
        <f t="shared" si="1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117</v>
      </c>
      <c r="AT157" s="154" t="s">
        <v>113</v>
      </c>
      <c r="AU157" s="154" t="s">
        <v>118</v>
      </c>
      <c r="AY157" s="14" t="s">
        <v>112</v>
      </c>
      <c r="BE157" s="155">
        <f t="shared" si="14"/>
        <v>0</v>
      </c>
      <c r="BF157" s="155">
        <f t="shared" si="15"/>
        <v>0</v>
      </c>
      <c r="BG157" s="155">
        <f t="shared" si="16"/>
        <v>0</v>
      </c>
      <c r="BH157" s="155">
        <f t="shared" si="17"/>
        <v>0</v>
      </c>
      <c r="BI157" s="155">
        <f t="shared" si="18"/>
        <v>0</v>
      </c>
      <c r="BJ157" s="14" t="s">
        <v>118</v>
      </c>
      <c r="BK157" s="155">
        <f t="shared" si="19"/>
        <v>0</v>
      </c>
      <c r="BL157" s="14" t="s">
        <v>117</v>
      </c>
      <c r="BM157" s="154" t="s">
        <v>216</v>
      </c>
    </row>
    <row r="158" spans="1:65" s="2" customFormat="1" ht="24.2" customHeight="1">
      <c r="A158" s="29"/>
      <c r="B158" s="141"/>
      <c r="C158" s="142" t="s">
        <v>72</v>
      </c>
      <c r="D158" s="142" t="s">
        <v>113</v>
      </c>
      <c r="E158" s="143" t="s">
        <v>359</v>
      </c>
      <c r="F158" s="144" t="s">
        <v>360</v>
      </c>
      <c r="G158" s="145" t="s">
        <v>142</v>
      </c>
      <c r="H158" s="146">
        <v>2</v>
      </c>
      <c r="I158" s="147"/>
      <c r="J158" s="148">
        <f t="shared" si="10"/>
        <v>0</v>
      </c>
      <c r="K158" s="149"/>
      <c r="L158" s="30"/>
      <c r="M158" s="150" t="s">
        <v>1</v>
      </c>
      <c r="N158" s="151" t="s">
        <v>38</v>
      </c>
      <c r="O158" s="58"/>
      <c r="P158" s="152">
        <f t="shared" si="11"/>
        <v>0</v>
      </c>
      <c r="Q158" s="152">
        <v>2.7999999999999998E-4</v>
      </c>
      <c r="R158" s="152">
        <f t="shared" si="12"/>
        <v>5.5999999999999995E-4</v>
      </c>
      <c r="S158" s="152">
        <v>0</v>
      </c>
      <c r="T158" s="153">
        <f t="shared" si="1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117</v>
      </c>
      <c r="AT158" s="154" t="s">
        <v>113</v>
      </c>
      <c r="AU158" s="154" t="s">
        <v>118</v>
      </c>
      <c r="AY158" s="14" t="s">
        <v>112</v>
      </c>
      <c r="BE158" s="155">
        <f t="shared" si="14"/>
        <v>0</v>
      </c>
      <c r="BF158" s="155">
        <f t="shared" si="15"/>
        <v>0</v>
      </c>
      <c r="BG158" s="155">
        <f t="shared" si="16"/>
        <v>0</v>
      </c>
      <c r="BH158" s="155">
        <f t="shared" si="17"/>
        <v>0</v>
      </c>
      <c r="BI158" s="155">
        <f t="shared" si="18"/>
        <v>0</v>
      </c>
      <c r="BJ158" s="14" t="s">
        <v>118</v>
      </c>
      <c r="BK158" s="155">
        <f t="shared" si="19"/>
        <v>0</v>
      </c>
      <c r="BL158" s="14" t="s">
        <v>117</v>
      </c>
      <c r="BM158" s="154" t="s">
        <v>220</v>
      </c>
    </row>
    <row r="159" spans="1:65" s="2" customFormat="1" ht="24.2" customHeight="1">
      <c r="A159" s="29"/>
      <c r="B159" s="141"/>
      <c r="C159" s="142" t="s">
        <v>72</v>
      </c>
      <c r="D159" s="142" t="s">
        <v>113</v>
      </c>
      <c r="E159" s="143" t="s">
        <v>361</v>
      </c>
      <c r="F159" s="144" t="s">
        <v>362</v>
      </c>
      <c r="G159" s="145" t="s">
        <v>142</v>
      </c>
      <c r="H159" s="146">
        <v>2</v>
      </c>
      <c r="I159" s="147"/>
      <c r="J159" s="148">
        <f t="shared" si="10"/>
        <v>0</v>
      </c>
      <c r="K159" s="149"/>
      <c r="L159" s="30"/>
      <c r="M159" s="150" t="s">
        <v>1</v>
      </c>
      <c r="N159" s="151" t="s">
        <v>38</v>
      </c>
      <c r="O159" s="58"/>
      <c r="P159" s="152">
        <f t="shared" si="11"/>
        <v>0</v>
      </c>
      <c r="Q159" s="152">
        <v>6.8000000000000005E-4</v>
      </c>
      <c r="R159" s="152">
        <f t="shared" si="12"/>
        <v>1.3600000000000001E-3</v>
      </c>
      <c r="S159" s="152">
        <v>0</v>
      </c>
      <c r="T159" s="153">
        <f t="shared" si="1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54" t="s">
        <v>117</v>
      </c>
      <c r="AT159" s="154" t="s">
        <v>113</v>
      </c>
      <c r="AU159" s="154" t="s">
        <v>118</v>
      </c>
      <c r="AY159" s="14" t="s">
        <v>112</v>
      </c>
      <c r="BE159" s="155">
        <f t="shared" si="14"/>
        <v>0</v>
      </c>
      <c r="BF159" s="155">
        <f t="shared" si="15"/>
        <v>0</v>
      </c>
      <c r="BG159" s="155">
        <f t="shared" si="16"/>
        <v>0</v>
      </c>
      <c r="BH159" s="155">
        <f t="shared" si="17"/>
        <v>0</v>
      </c>
      <c r="BI159" s="155">
        <f t="shared" si="18"/>
        <v>0</v>
      </c>
      <c r="BJ159" s="14" t="s">
        <v>118</v>
      </c>
      <c r="BK159" s="155">
        <f t="shared" si="19"/>
        <v>0</v>
      </c>
      <c r="BL159" s="14" t="s">
        <v>117</v>
      </c>
      <c r="BM159" s="154" t="s">
        <v>223</v>
      </c>
    </row>
    <row r="160" spans="1:65" s="2" customFormat="1" ht="21.75" customHeight="1">
      <c r="A160" s="29"/>
      <c r="B160" s="141"/>
      <c r="C160" s="167" t="s">
        <v>72</v>
      </c>
      <c r="D160" s="167" t="s">
        <v>294</v>
      </c>
      <c r="E160" s="168" t="s">
        <v>363</v>
      </c>
      <c r="F160" s="169" t="s">
        <v>364</v>
      </c>
      <c r="G160" s="170" t="s">
        <v>142</v>
      </c>
      <c r="H160" s="171">
        <v>1</v>
      </c>
      <c r="I160" s="172"/>
      <c r="J160" s="173">
        <f t="shared" si="10"/>
        <v>0</v>
      </c>
      <c r="K160" s="174"/>
      <c r="L160" s="175"/>
      <c r="M160" s="176" t="s">
        <v>1</v>
      </c>
      <c r="N160" s="177" t="s">
        <v>38</v>
      </c>
      <c r="O160" s="58"/>
      <c r="P160" s="152">
        <f t="shared" si="11"/>
        <v>0</v>
      </c>
      <c r="Q160" s="152">
        <v>8.3800000000000003E-3</v>
      </c>
      <c r="R160" s="152">
        <f t="shared" si="12"/>
        <v>8.3800000000000003E-3</v>
      </c>
      <c r="S160" s="152">
        <v>0</v>
      </c>
      <c r="T160" s="153">
        <f t="shared" si="1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13</v>
      </c>
      <c r="AT160" s="154" t="s">
        <v>294</v>
      </c>
      <c r="AU160" s="154" t="s">
        <v>118</v>
      </c>
      <c r="AY160" s="14" t="s">
        <v>112</v>
      </c>
      <c r="BE160" s="155">
        <f t="shared" si="14"/>
        <v>0</v>
      </c>
      <c r="BF160" s="155">
        <f t="shared" si="15"/>
        <v>0</v>
      </c>
      <c r="BG160" s="155">
        <f t="shared" si="16"/>
        <v>0</v>
      </c>
      <c r="BH160" s="155">
        <f t="shared" si="17"/>
        <v>0</v>
      </c>
      <c r="BI160" s="155">
        <f t="shared" si="18"/>
        <v>0</v>
      </c>
      <c r="BJ160" s="14" t="s">
        <v>118</v>
      </c>
      <c r="BK160" s="155">
        <f t="shared" si="19"/>
        <v>0</v>
      </c>
      <c r="BL160" s="14" t="s">
        <v>117</v>
      </c>
      <c r="BM160" s="154" t="s">
        <v>227</v>
      </c>
    </row>
    <row r="161" spans="1:65" s="2" customFormat="1" ht="16.5" customHeight="1">
      <c r="A161" s="29"/>
      <c r="B161" s="141"/>
      <c r="C161" s="167" t="s">
        <v>72</v>
      </c>
      <c r="D161" s="167" t="s">
        <v>294</v>
      </c>
      <c r="E161" s="168" t="s">
        <v>365</v>
      </c>
      <c r="F161" s="169" t="s">
        <v>366</v>
      </c>
      <c r="G161" s="170" t="s">
        <v>142</v>
      </c>
      <c r="H161" s="171">
        <v>2</v>
      </c>
      <c r="I161" s="172"/>
      <c r="J161" s="173">
        <f t="shared" si="10"/>
        <v>0</v>
      </c>
      <c r="K161" s="174"/>
      <c r="L161" s="175"/>
      <c r="M161" s="176" t="s">
        <v>1</v>
      </c>
      <c r="N161" s="177" t="s">
        <v>38</v>
      </c>
      <c r="O161" s="58"/>
      <c r="P161" s="152">
        <f t="shared" si="11"/>
        <v>0</v>
      </c>
      <c r="Q161" s="152">
        <v>1.0499999999999999E-3</v>
      </c>
      <c r="R161" s="152">
        <f t="shared" si="12"/>
        <v>2.0999999999999999E-3</v>
      </c>
      <c r="S161" s="152">
        <v>0</v>
      </c>
      <c r="T161" s="153">
        <f t="shared" si="1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13</v>
      </c>
      <c r="AT161" s="154" t="s">
        <v>294</v>
      </c>
      <c r="AU161" s="154" t="s">
        <v>118</v>
      </c>
      <c r="AY161" s="14" t="s">
        <v>112</v>
      </c>
      <c r="BE161" s="155">
        <f t="shared" si="14"/>
        <v>0</v>
      </c>
      <c r="BF161" s="155">
        <f t="shared" si="15"/>
        <v>0</v>
      </c>
      <c r="BG161" s="155">
        <f t="shared" si="16"/>
        <v>0</v>
      </c>
      <c r="BH161" s="155">
        <f t="shared" si="17"/>
        <v>0</v>
      </c>
      <c r="BI161" s="155">
        <f t="shared" si="18"/>
        <v>0</v>
      </c>
      <c r="BJ161" s="14" t="s">
        <v>118</v>
      </c>
      <c r="BK161" s="155">
        <f t="shared" si="19"/>
        <v>0</v>
      </c>
      <c r="BL161" s="14" t="s">
        <v>117</v>
      </c>
      <c r="BM161" s="154" t="s">
        <v>230</v>
      </c>
    </row>
    <row r="162" spans="1:65" s="2" customFormat="1" ht="24.2" customHeight="1">
      <c r="A162" s="29"/>
      <c r="B162" s="141"/>
      <c r="C162" s="142" t="s">
        <v>72</v>
      </c>
      <c r="D162" s="142" t="s">
        <v>113</v>
      </c>
      <c r="E162" s="143" t="s">
        <v>367</v>
      </c>
      <c r="F162" s="144" t="s">
        <v>368</v>
      </c>
      <c r="G162" s="145" t="s">
        <v>142</v>
      </c>
      <c r="H162" s="146">
        <v>7</v>
      </c>
      <c r="I162" s="147"/>
      <c r="J162" s="148">
        <f t="shared" si="10"/>
        <v>0</v>
      </c>
      <c r="K162" s="149"/>
      <c r="L162" s="30"/>
      <c r="M162" s="150" t="s">
        <v>1</v>
      </c>
      <c r="N162" s="151" t="s">
        <v>38</v>
      </c>
      <c r="O162" s="58"/>
      <c r="P162" s="152">
        <f t="shared" si="11"/>
        <v>0</v>
      </c>
      <c r="Q162" s="152">
        <v>0</v>
      </c>
      <c r="R162" s="152">
        <f t="shared" si="12"/>
        <v>0</v>
      </c>
      <c r="S162" s="152">
        <v>0</v>
      </c>
      <c r="T162" s="153">
        <f t="shared" si="1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117</v>
      </c>
      <c r="AT162" s="154" t="s">
        <v>113</v>
      </c>
      <c r="AU162" s="154" t="s">
        <v>118</v>
      </c>
      <c r="AY162" s="14" t="s">
        <v>112</v>
      </c>
      <c r="BE162" s="155">
        <f t="shared" si="14"/>
        <v>0</v>
      </c>
      <c r="BF162" s="155">
        <f t="shared" si="15"/>
        <v>0</v>
      </c>
      <c r="BG162" s="155">
        <f t="shared" si="16"/>
        <v>0</v>
      </c>
      <c r="BH162" s="155">
        <f t="shared" si="17"/>
        <v>0</v>
      </c>
      <c r="BI162" s="155">
        <f t="shared" si="18"/>
        <v>0</v>
      </c>
      <c r="BJ162" s="14" t="s">
        <v>118</v>
      </c>
      <c r="BK162" s="155">
        <f t="shared" si="19"/>
        <v>0</v>
      </c>
      <c r="BL162" s="14" t="s">
        <v>117</v>
      </c>
      <c r="BM162" s="154" t="s">
        <v>237</v>
      </c>
    </row>
    <row r="163" spans="1:65" s="2" customFormat="1" ht="24.2" customHeight="1">
      <c r="A163" s="29"/>
      <c r="B163" s="141"/>
      <c r="C163" s="142" t="s">
        <v>72</v>
      </c>
      <c r="D163" s="142" t="s">
        <v>113</v>
      </c>
      <c r="E163" s="143" t="s">
        <v>369</v>
      </c>
      <c r="F163" s="144" t="s">
        <v>370</v>
      </c>
      <c r="G163" s="145" t="s">
        <v>134</v>
      </c>
      <c r="H163" s="146">
        <v>2.5</v>
      </c>
      <c r="I163" s="147"/>
      <c r="J163" s="148">
        <f t="shared" si="10"/>
        <v>0</v>
      </c>
      <c r="K163" s="149"/>
      <c r="L163" s="30"/>
      <c r="M163" s="150" t="s">
        <v>1</v>
      </c>
      <c r="N163" s="151" t="s">
        <v>38</v>
      </c>
      <c r="O163" s="58"/>
      <c r="P163" s="152">
        <f t="shared" si="11"/>
        <v>0</v>
      </c>
      <c r="Q163" s="152">
        <v>6.9999999999999994E-5</v>
      </c>
      <c r="R163" s="152">
        <f t="shared" si="12"/>
        <v>1.7499999999999997E-4</v>
      </c>
      <c r="S163" s="152">
        <v>0</v>
      </c>
      <c r="T163" s="153">
        <f t="shared" si="1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117</v>
      </c>
      <c r="AT163" s="154" t="s">
        <v>113</v>
      </c>
      <c r="AU163" s="154" t="s">
        <v>118</v>
      </c>
      <c r="AY163" s="14" t="s">
        <v>112</v>
      </c>
      <c r="BE163" s="155">
        <f t="shared" si="14"/>
        <v>0</v>
      </c>
      <c r="BF163" s="155">
        <f t="shared" si="15"/>
        <v>0</v>
      </c>
      <c r="BG163" s="155">
        <f t="shared" si="16"/>
        <v>0</v>
      </c>
      <c r="BH163" s="155">
        <f t="shared" si="17"/>
        <v>0</v>
      </c>
      <c r="BI163" s="155">
        <f t="shared" si="18"/>
        <v>0</v>
      </c>
      <c r="BJ163" s="14" t="s">
        <v>118</v>
      </c>
      <c r="BK163" s="155">
        <f t="shared" si="19"/>
        <v>0</v>
      </c>
      <c r="BL163" s="14" t="s">
        <v>117</v>
      </c>
      <c r="BM163" s="154" t="s">
        <v>240</v>
      </c>
    </row>
    <row r="164" spans="1:65" s="2" customFormat="1" ht="16.5" customHeight="1">
      <c r="A164" s="29"/>
      <c r="B164" s="141"/>
      <c r="C164" s="142" t="s">
        <v>72</v>
      </c>
      <c r="D164" s="142" t="s">
        <v>113</v>
      </c>
      <c r="E164" s="143" t="s">
        <v>371</v>
      </c>
      <c r="F164" s="144" t="s">
        <v>372</v>
      </c>
      <c r="G164" s="145" t="s">
        <v>134</v>
      </c>
      <c r="H164" s="146">
        <v>23</v>
      </c>
      <c r="I164" s="147"/>
      <c r="J164" s="148">
        <f t="shared" si="10"/>
        <v>0</v>
      </c>
      <c r="K164" s="149"/>
      <c r="L164" s="30"/>
      <c r="M164" s="150" t="s">
        <v>1</v>
      </c>
      <c r="N164" s="151" t="s">
        <v>38</v>
      </c>
      <c r="O164" s="58"/>
      <c r="P164" s="152">
        <f t="shared" si="11"/>
        <v>0</v>
      </c>
      <c r="Q164" s="152">
        <v>9.0000000000000006E-5</v>
      </c>
      <c r="R164" s="152">
        <f t="shared" si="12"/>
        <v>2.0700000000000002E-3</v>
      </c>
      <c r="S164" s="152">
        <v>0</v>
      </c>
      <c r="T164" s="153">
        <f t="shared" si="1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117</v>
      </c>
      <c r="AT164" s="154" t="s">
        <v>113</v>
      </c>
      <c r="AU164" s="154" t="s">
        <v>118</v>
      </c>
      <c r="AY164" s="14" t="s">
        <v>112</v>
      </c>
      <c r="BE164" s="155">
        <f t="shared" si="14"/>
        <v>0</v>
      </c>
      <c r="BF164" s="155">
        <f t="shared" si="15"/>
        <v>0</v>
      </c>
      <c r="BG164" s="155">
        <f t="shared" si="16"/>
        <v>0</v>
      </c>
      <c r="BH164" s="155">
        <f t="shared" si="17"/>
        <v>0</v>
      </c>
      <c r="BI164" s="155">
        <f t="shared" si="18"/>
        <v>0</v>
      </c>
      <c r="BJ164" s="14" t="s">
        <v>118</v>
      </c>
      <c r="BK164" s="155">
        <f t="shared" si="19"/>
        <v>0</v>
      </c>
      <c r="BL164" s="14" t="s">
        <v>117</v>
      </c>
      <c r="BM164" s="154" t="s">
        <v>244</v>
      </c>
    </row>
    <row r="165" spans="1:65" s="2" customFormat="1" ht="24.2" customHeight="1">
      <c r="A165" s="29"/>
      <c r="B165" s="141"/>
      <c r="C165" s="142" t="s">
        <v>72</v>
      </c>
      <c r="D165" s="142" t="s">
        <v>113</v>
      </c>
      <c r="E165" s="143" t="s">
        <v>373</v>
      </c>
      <c r="F165" s="144" t="s">
        <v>374</v>
      </c>
      <c r="G165" s="145" t="s">
        <v>134</v>
      </c>
      <c r="H165" s="146">
        <v>23</v>
      </c>
      <c r="I165" s="147"/>
      <c r="J165" s="148">
        <f t="shared" si="10"/>
        <v>0</v>
      </c>
      <c r="K165" s="149"/>
      <c r="L165" s="30"/>
      <c r="M165" s="150" t="s">
        <v>1</v>
      </c>
      <c r="N165" s="151" t="s">
        <v>38</v>
      </c>
      <c r="O165" s="58"/>
      <c r="P165" s="152">
        <f t="shared" si="11"/>
        <v>0</v>
      </c>
      <c r="Q165" s="152">
        <v>2.0500000000000001E-2</v>
      </c>
      <c r="R165" s="152">
        <f t="shared" si="12"/>
        <v>0.47150000000000003</v>
      </c>
      <c r="S165" s="152">
        <v>0</v>
      </c>
      <c r="T165" s="153">
        <f t="shared" si="1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117</v>
      </c>
      <c r="AT165" s="154" t="s">
        <v>113</v>
      </c>
      <c r="AU165" s="154" t="s">
        <v>118</v>
      </c>
      <c r="AY165" s="14" t="s">
        <v>112</v>
      </c>
      <c r="BE165" s="155">
        <f t="shared" si="14"/>
        <v>0</v>
      </c>
      <c r="BF165" s="155">
        <f t="shared" si="15"/>
        <v>0</v>
      </c>
      <c r="BG165" s="155">
        <f t="shared" si="16"/>
        <v>0</v>
      </c>
      <c r="BH165" s="155">
        <f t="shared" si="17"/>
        <v>0</v>
      </c>
      <c r="BI165" s="155">
        <f t="shared" si="18"/>
        <v>0</v>
      </c>
      <c r="BJ165" s="14" t="s">
        <v>118</v>
      </c>
      <c r="BK165" s="155">
        <f t="shared" si="19"/>
        <v>0</v>
      </c>
      <c r="BL165" s="14" t="s">
        <v>117</v>
      </c>
      <c r="BM165" s="154" t="s">
        <v>248</v>
      </c>
    </row>
    <row r="166" spans="1:65" s="2" customFormat="1" ht="21.75" customHeight="1">
      <c r="A166" s="29"/>
      <c r="B166" s="141"/>
      <c r="C166" s="142" t="s">
        <v>72</v>
      </c>
      <c r="D166" s="142" t="s">
        <v>113</v>
      </c>
      <c r="E166" s="143" t="s">
        <v>375</v>
      </c>
      <c r="F166" s="144" t="s">
        <v>376</v>
      </c>
      <c r="G166" s="145" t="s">
        <v>142</v>
      </c>
      <c r="H166" s="146">
        <v>7</v>
      </c>
      <c r="I166" s="147"/>
      <c r="J166" s="148">
        <f t="shared" si="10"/>
        <v>0</v>
      </c>
      <c r="K166" s="149"/>
      <c r="L166" s="30"/>
      <c r="M166" s="150" t="s">
        <v>1</v>
      </c>
      <c r="N166" s="151" t="s">
        <v>38</v>
      </c>
      <c r="O166" s="58"/>
      <c r="P166" s="152">
        <f t="shared" si="11"/>
        <v>0</v>
      </c>
      <c r="Q166" s="152">
        <v>8.4000000000000003E-4</v>
      </c>
      <c r="R166" s="152">
        <f t="shared" si="12"/>
        <v>5.8799999999999998E-3</v>
      </c>
      <c r="S166" s="152">
        <v>0</v>
      </c>
      <c r="T166" s="153">
        <f t="shared" si="1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117</v>
      </c>
      <c r="AT166" s="154" t="s">
        <v>113</v>
      </c>
      <c r="AU166" s="154" t="s">
        <v>118</v>
      </c>
      <c r="AY166" s="14" t="s">
        <v>112</v>
      </c>
      <c r="BE166" s="155">
        <f t="shared" si="14"/>
        <v>0</v>
      </c>
      <c r="BF166" s="155">
        <f t="shared" si="15"/>
        <v>0</v>
      </c>
      <c r="BG166" s="155">
        <f t="shared" si="16"/>
        <v>0</v>
      </c>
      <c r="BH166" s="155">
        <f t="shared" si="17"/>
        <v>0</v>
      </c>
      <c r="BI166" s="155">
        <f t="shared" si="18"/>
        <v>0</v>
      </c>
      <c r="BJ166" s="14" t="s">
        <v>118</v>
      </c>
      <c r="BK166" s="155">
        <f t="shared" si="19"/>
        <v>0</v>
      </c>
      <c r="BL166" s="14" t="s">
        <v>117</v>
      </c>
      <c r="BM166" s="154" t="s">
        <v>252</v>
      </c>
    </row>
    <row r="167" spans="1:65" s="2" customFormat="1" ht="16.5" customHeight="1">
      <c r="A167" s="29"/>
      <c r="B167" s="141"/>
      <c r="C167" s="167" t="s">
        <v>72</v>
      </c>
      <c r="D167" s="167" t="s">
        <v>294</v>
      </c>
      <c r="E167" s="168" t="s">
        <v>377</v>
      </c>
      <c r="F167" s="169" t="s">
        <v>378</v>
      </c>
      <c r="G167" s="170" t="s">
        <v>134</v>
      </c>
      <c r="H167" s="171">
        <v>2.625</v>
      </c>
      <c r="I167" s="172"/>
      <c r="J167" s="173">
        <f t="shared" si="10"/>
        <v>0</v>
      </c>
      <c r="K167" s="174"/>
      <c r="L167" s="175"/>
      <c r="M167" s="176" t="s">
        <v>1</v>
      </c>
      <c r="N167" s="177" t="s">
        <v>38</v>
      </c>
      <c r="O167" s="58"/>
      <c r="P167" s="152">
        <f t="shared" si="11"/>
        <v>0</v>
      </c>
      <c r="Q167" s="152">
        <v>1.3860000000000001E-2</v>
      </c>
      <c r="R167" s="152">
        <f t="shared" si="12"/>
        <v>3.6382500000000005E-2</v>
      </c>
      <c r="S167" s="152">
        <v>0</v>
      </c>
      <c r="T167" s="153">
        <f t="shared" si="13"/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13</v>
      </c>
      <c r="AT167" s="154" t="s">
        <v>294</v>
      </c>
      <c r="AU167" s="154" t="s">
        <v>118</v>
      </c>
      <c r="AY167" s="14" t="s">
        <v>112</v>
      </c>
      <c r="BE167" s="155">
        <f t="shared" si="14"/>
        <v>0</v>
      </c>
      <c r="BF167" s="155">
        <f t="shared" si="15"/>
        <v>0</v>
      </c>
      <c r="BG167" s="155">
        <f t="shared" si="16"/>
        <v>0</v>
      </c>
      <c r="BH167" s="155">
        <f t="shared" si="17"/>
        <v>0</v>
      </c>
      <c r="BI167" s="155">
        <f t="shared" si="18"/>
        <v>0</v>
      </c>
      <c r="BJ167" s="14" t="s">
        <v>118</v>
      </c>
      <c r="BK167" s="155">
        <f t="shared" si="19"/>
        <v>0</v>
      </c>
      <c r="BL167" s="14" t="s">
        <v>117</v>
      </c>
      <c r="BM167" s="154" t="s">
        <v>255</v>
      </c>
    </row>
    <row r="168" spans="1:65" s="2" customFormat="1" ht="16.5" customHeight="1">
      <c r="A168" s="29"/>
      <c r="B168" s="141"/>
      <c r="C168" s="167" t="s">
        <v>72</v>
      </c>
      <c r="D168" s="167" t="s">
        <v>294</v>
      </c>
      <c r="E168" s="168" t="s">
        <v>379</v>
      </c>
      <c r="F168" s="169" t="s">
        <v>380</v>
      </c>
      <c r="G168" s="170" t="s">
        <v>142</v>
      </c>
      <c r="H168" s="171">
        <v>1</v>
      </c>
      <c r="I168" s="172"/>
      <c r="J168" s="173">
        <f t="shared" si="10"/>
        <v>0</v>
      </c>
      <c r="K168" s="174"/>
      <c r="L168" s="175"/>
      <c r="M168" s="176" t="s">
        <v>1</v>
      </c>
      <c r="N168" s="177" t="s">
        <v>38</v>
      </c>
      <c r="O168" s="58"/>
      <c r="P168" s="152">
        <f t="shared" si="11"/>
        <v>0</v>
      </c>
      <c r="Q168" s="152">
        <v>3.7200000000000002E-3</v>
      </c>
      <c r="R168" s="152">
        <f t="shared" si="12"/>
        <v>3.7200000000000002E-3</v>
      </c>
      <c r="S168" s="152">
        <v>0</v>
      </c>
      <c r="T168" s="153">
        <f t="shared" si="13"/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13</v>
      </c>
      <c r="AT168" s="154" t="s">
        <v>294</v>
      </c>
      <c r="AU168" s="154" t="s">
        <v>118</v>
      </c>
      <c r="AY168" s="14" t="s">
        <v>112</v>
      </c>
      <c r="BE168" s="155">
        <f t="shared" si="14"/>
        <v>0</v>
      </c>
      <c r="BF168" s="155">
        <f t="shared" si="15"/>
        <v>0</v>
      </c>
      <c r="BG168" s="155">
        <f t="shared" si="16"/>
        <v>0</v>
      </c>
      <c r="BH168" s="155">
        <f t="shared" si="17"/>
        <v>0</v>
      </c>
      <c r="BI168" s="155">
        <f t="shared" si="18"/>
        <v>0</v>
      </c>
      <c r="BJ168" s="14" t="s">
        <v>118</v>
      </c>
      <c r="BK168" s="155">
        <f t="shared" si="19"/>
        <v>0</v>
      </c>
      <c r="BL168" s="14" t="s">
        <v>117</v>
      </c>
      <c r="BM168" s="154" t="s">
        <v>259</v>
      </c>
    </row>
    <row r="169" spans="1:65" s="2" customFormat="1" ht="16.5" customHeight="1">
      <c r="A169" s="29"/>
      <c r="B169" s="141"/>
      <c r="C169" s="167" t="s">
        <v>72</v>
      </c>
      <c r="D169" s="167" t="s">
        <v>294</v>
      </c>
      <c r="E169" s="168" t="s">
        <v>381</v>
      </c>
      <c r="F169" s="169" t="s">
        <v>382</v>
      </c>
      <c r="G169" s="170" t="s">
        <v>142</v>
      </c>
      <c r="H169" s="171">
        <v>2</v>
      </c>
      <c r="I169" s="172"/>
      <c r="J169" s="173">
        <f t="shared" si="10"/>
        <v>0</v>
      </c>
      <c r="K169" s="174"/>
      <c r="L169" s="175"/>
      <c r="M169" s="176" t="s">
        <v>1</v>
      </c>
      <c r="N169" s="177" t="s">
        <v>38</v>
      </c>
      <c r="O169" s="58"/>
      <c r="P169" s="152">
        <f t="shared" si="11"/>
        <v>0</v>
      </c>
      <c r="Q169" s="152">
        <v>2.0699999999999998E-3</v>
      </c>
      <c r="R169" s="152">
        <f t="shared" si="12"/>
        <v>4.1399999999999996E-3</v>
      </c>
      <c r="S169" s="152">
        <v>0</v>
      </c>
      <c r="T169" s="153">
        <f t="shared" si="1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4" t="s">
        <v>13</v>
      </c>
      <c r="AT169" s="154" t="s">
        <v>294</v>
      </c>
      <c r="AU169" s="154" t="s">
        <v>118</v>
      </c>
      <c r="AY169" s="14" t="s">
        <v>112</v>
      </c>
      <c r="BE169" s="155">
        <f t="shared" si="14"/>
        <v>0</v>
      </c>
      <c r="BF169" s="155">
        <f t="shared" si="15"/>
        <v>0</v>
      </c>
      <c r="BG169" s="155">
        <f t="shared" si="16"/>
        <v>0</v>
      </c>
      <c r="BH169" s="155">
        <f t="shared" si="17"/>
        <v>0</v>
      </c>
      <c r="BI169" s="155">
        <f t="shared" si="18"/>
        <v>0</v>
      </c>
      <c r="BJ169" s="14" t="s">
        <v>118</v>
      </c>
      <c r="BK169" s="155">
        <f t="shared" si="19"/>
        <v>0</v>
      </c>
      <c r="BL169" s="14" t="s">
        <v>117</v>
      </c>
      <c r="BM169" s="154" t="s">
        <v>262</v>
      </c>
    </row>
    <row r="170" spans="1:65" s="2" customFormat="1" ht="16.5" customHeight="1">
      <c r="A170" s="29"/>
      <c r="B170" s="141"/>
      <c r="C170" s="167" t="s">
        <v>72</v>
      </c>
      <c r="D170" s="167" t="s">
        <v>294</v>
      </c>
      <c r="E170" s="168" t="s">
        <v>383</v>
      </c>
      <c r="F170" s="169" t="s">
        <v>384</v>
      </c>
      <c r="G170" s="170" t="s">
        <v>142</v>
      </c>
      <c r="H170" s="171">
        <v>4</v>
      </c>
      <c r="I170" s="172"/>
      <c r="J170" s="173">
        <f t="shared" si="10"/>
        <v>0</v>
      </c>
      <c r="K170" s="174"/>
      <c r="L170" s="175"/>
      <c r="M170" s="176" t="s">
        <v>1</v>
      </c>
      <c r="N170" s="177" t="s">
        <v>38</v>
      </c>
      <c r="O170" s="58"/>
      <c r="P170" s="152">
        <f t="shared" si="11"/>
        <v>0</v>
      </c>
      <c r="Q170" s="152">
        <v>1.1000000000000001E-3</v>
      </c>
      <c r="R170" s="152">
        <f t="shared" si="12"/>
        <v>4.4000000000000003E-3</v>
      </c>
      <c r="S170" s="152">
        <v>0</v>
      </c>
      <c r="T170" s="153">
        <f t="shared" si="13"/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13</v>
      </c>
      <c r="AT170" s="154" t="s">
        <v>294</v>
      </c>
      <c r="AU170" s="154" t="s">
        <v>118</v>
      </c>
      <c r="AY170" s="14" t="s">
        <v>112</v>
      </c>
      <c r="BE170" s="155">
        <f t="shared" si="14"/>
        <v>0</v>
      </c>
      <c r="BF170" s="155">
        <f t="shared" si="15"/>
        <v>0</v>
      </c>
      <c r="BG170" s="155">
        <f t="shared" si="16"/>
        <v>0</v>
      </c>
      <c r="BH170" s="155">
        <f t="shared" si="17"/>
        <v>0</v>
      </c>
      <c r="BI170" s="155">
        <f t="shared" si="18"/>
        <v>0</v>
      </c>
      <c r="BJ170" s="14" t="s">
        <v>118</v>
      </c>
      <c r="BK170" s="155">
        <f t="shared" si="19"/>
        <v>0</v>
      </c>
      <c r="BL170" s="14" t="s">
        <v>117</v>
      </c>
      <c r="BM170" s="154" t="s">
        <v>266</v>
      </c>
    </row>
    <row r="171" spans="1:65" s="2" customFormat="1" ht="16.5" customHeight="1">
      <c r="A171" s="29"/>
      <c r="B171" s="141"/>
      <c r="C171" s="142" t="s">
        <v>72</v>
      </c>
      <c r="D171" s="142" t="s">
        <v>113</v>
      </c>
      <c r="E171" s="143" t="s">
        <v>385</v>
      </c>
      <c r="F171" s="144" t="s">
        <v>386</v>
      </c>
      <c r="G171" s="145" t="s">
        <v>142</v>
      </c>
      <c r="H171" s="146">
        <v>2</v>
      </c>
      <c r="I171" s="147"/>
      <c r="J171" s="148">
        <f t="shared" si="10"/>
        <v>0</v>
      </c>
      <c r="K171" s="149"/>
      <c r="L171" s="30"/>
      <c r="M171" s="150" t="s">
        <v>1</v>
      </c>
      <c r="N171" s="151" t="s">
        <v>38</v>
      </c>
      <c r="O171" s="58"/>
      <c r="P171" s="152">
        <f t="shared" si="11"/>
        <v>0</v>
      </c>
      <c r="Q171" s="152">
        <v>6.0999999999999997E-4</v>
      </c>
      <c r="R171" s="152">
        <f t="shared" si="12"/>
        <v>1.2199999999999999E-3</v>
      </c>
      <c r="S171" s="152">
        <v>0</v>
      </c>
      <c r="T171" s="153">
        <f t="shared" si="13"/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117</v>
      </c>
      <c r="AT171" s="154" t="s">
        <v>113</v>
      </c>
      <c r="AU171" s="154" t="s">
        <v>118</v>
      </c>
      <c r="AY171" s="14" t="s">
        <v>112</v>
      </c>
      <c r="BE171" s="155">
        <f t="shared" si="14"/>
        <v>0</v>
      </c>
      <c r="BF171" s="155">
        <f t="shared" si="15"/>
        <v>0</v>
      </c>
      <c r="BG171" s="155">
        <f t="shared" si="16"/>
        <v>0</v>
      </c>
      <c r="BH171" s="155">
        <f t="shared" si="17"/>
        <v>0</v>
      </c>
      <c r="BI171" s="155">
        <f t="shared" si="18"/>
        <v>0</v>
      </c>
      <c r="BJ171" s="14" t="s">
        <v>118</v>
      </c>
      <c r="BK171" s="155">
        <f t="shared" si="19"/>
        <v>0</v>
      </c>
      <c r="BL171" s="14" t="s">
        <v>117</v>
      </c>
      <c r="BM171" s="154" t="s">
        <v>269</v>
      </c>
    </row>
    <row r="172" spans="1:65" s="2" customFormat="1" ht="24.2" customHeight="1">
      <c r="A172" s="29"/>
      <c r="B172" s="141"/>
      <c r="C172" s="167" t="s">
        <v>72</v>
      </c>
      <c r="D172" s="167" t="s">
        <v>294</v>
      </c>
      <c r="E172" s="168" t="s">
        <v>387</v>
      </c>
      <c r="F172" s="169" t="s">
        <v>388</v>
      </c>
      <c r="G172" s="170" t="s">
        <v>142</v>
      </c>
      <c r="H172" s="171">
        <v>2</v>
      </c>
      <c r="I172" s="172"/>
      <c r="J172" s="173">
        <f t="shared" si="10"/>
        <v>0</v>
      </c>
      <c r="K172" s="174"/>
      <c r="L172" s="175"/>
      <c r="M172" s="176" t="s">
        <v>1</v>
      </c>
      <c r="N172" s="177" t="s">
        <v>38</v>
      </c>
      <c r="O172" s="58"/>
      <c r="P172" s="152">
        <f t="shared" si="11"/>
        <v>0</v>
      </c>
      <c r="Q172" s="152">
        <v>1.8E-3</v>
      </c>
      <c r="R172" s="152">
        <f t="shared" si="12"/>
        <v>3.5999999999999999E-3</v>
      </c>
      <c r="S172" s="152">
        <v>0</v>
      </c>
      <c r="T172" s="153">
        <f t="shared" si="13"/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13</v>
      </c>
      <c r="AT172" s="154" t="s">
        <v>294</v>
      </c>
      <c r="AU172" s="154" t="s">
        <v>118</v>
      </c>
      <c r="AY172" s="14" t="s">
        <v>112</v>
      </c>
      <c r="BE172" s="155">
        <f t="shared" si="14"/>
        <v>0</v>
      </c>
      <c r="BF172" s="155">
        <f t="shared" si="15"/>
        <v>0</v>
      </c>
      <c r="BG172" s="155">
        <f t="shared" si="16"/>
        <v>0</v>
      </c>
      <c r="BH172" s="155">
        <f t="shared" si="17"/>
        <v>0</v>
      </c>
      <c r="BI172" s="155">
        <f t="shared" si="18"/>
        <v>0</v>
      </c>
      <c r="BJ172" s="14" t="s">
        <v>118</v>
      </c>
      <c r="BK172" s="155">
        <f t="shared" si="19"/>
        <v>0</v>
      </c>
      <c r="BL172" s="14" t="s">
        <v>117</v>
      </c>
      <c r="BM172" s="154" t="s">
        <v>275</v>
      </c>
    </row>
    <row r="173" spans="1:65" s="2" customFormat="1" ht="21.75" customHeight="1">
      <c r="A173" s="29"/>
      <c r="B173" s="141"/>
      <c r="C173" s="142" t="s">
        <v>72</v>
      </c>
      <c r="D173" s="142" t="s">
        <v>113</v>
      </c>
      <c r="E173" s="143" t="s">
        <v>389</v>
      </c>
      <c r="F173" s="144" t="s">
        <v>390</v>
      </c>
      <c r="G173" s="145" t="s">
        <v>142</v>
      </c>
      <c r="H173" s="146">
        <v>1</v>
      </c>
      <c r="I173" s="147"/>
      <c r="J173" s="148">
        <f t="shared" si="10"/>
        <v>0</v>
      </c>
      <c r="K173" s="149"/>
      <c r="L173" s="30"/>
      <c r="M173" s="150" t="s">
        <v>1</v>
      </c>
      <c r="N173" s="151" t="s">
        <v>38</v>
      </c>
      <c r="O173" s="58"/>
      <c r="P173" s="152">
        <f t="shared" si="11"/>
        <v>0</v>
      </c>
      <c r="Q173" s="152">
        <v>0</v>
      </c>
      <c r="R173" s="152">
        <f t="shared" si="12"/>
        <v>0</v>
      </c>
      <c r="S173" s="152">
        <v>0</v>
      </c>
      <c r="T173" s="153">
        <f t="shared" si="13"/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54" t="s">
        <v>117</v>
      </c>
      <c r="AT173" s="154" t="s">
        <v>113</v>
      </c>
      <c r="AU173" s="154" t="s">
        <v>118</v>
      </c>
      <c r="AY173" s="14" t="s">
        <v>112</v>
      </c>
      <c r="BE173" s="155">
        <f t="shared" si="14"/>
        <v>0</v>
      </c>
      <c r="BF173" s="155">
        <f t="shared" si="15"/>
        <v>0</v>
      </c>
      <c r="BG173" s="155">
        <f t="shared" si="16"/>
        <v>0</v>
      </c>
      <c r="BH173" s="155">
        <f t="shared" si="17"/>
        <v>0</v>
      </c>
      <c r="BI173" s="155">
        <f t="shared" si="18"/>
        <v>0</v>
      </c>
      <c r="BJ173" s="14" t="s">
        <v>118</v>
      </c>
      <c r="BK173" s="155">
        <f t="shared" si="19"/>
        <v>0</v>
      </c>
      <c r="BL173" s="14" t="s">
        <v>117</v>
      </c>
      <c r="BM173" s="154" t="s">
        <v>280</v>
      </c>
    </row>
    <row r="174" spans="1:65" s="2" customFormat="1" ht="16.5" customHeight="1">
      <c r="A174" s="29"/>
      <c r="B174" s="141"/>
      <c r="C174" s="142" t="s">
        <v>72</v>
      </c>
      <c r="D174" s="142" t="s">
        <v>113</v>
      </c>
      <c r="E174" s="143" t="s">
        <v>391</v>
      </c>
      <c r="F174" s="144" t="s">
        <v>392</v>
      </c>
      <c r="G174" s="145" t="s">
        <v>142</v>
      </c>
      <c r="H174" s="146">
        <v>1</v>
      </c>
      <c r="I174" s="147"/>
      <c r="J174" s="148">
        <f t="shared" si="10"/>
        <v>0</v>
      </c>
      <c r="K174" s="149"/>
      <c r="L174" s="30"/>
      <c r="M174" s="150" t="s">
        <v>1</v>
      </c>
      <c r="N174" s="151" t="s">
        <v>38</v>
      </c>
      <c r="O174" s="58"/>
      <c r="P174" s="152">
        <f t="shared" si="11"/>
        <v>0</v>
      </c>
      <c r="Q174" s="152">
        <v>0</v>
      </c>
      <c r="R174" s="152">
        <f t="shared" si="12"/>
        <v>0</v>
      </c>
      <c r="S174" s="152">
        <v>0</v>
      </c>
      <c r="T174" s="153">
        <f t="shared" si="13"/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117</v>
      </c>
      <c r="AT174" s="154" t="s">
        <v>113</v>
      </c>
      <c r="AU174" s="154" t="s">
        <v>118</v>
      </c>
      <c r="AY174" s="14" t="s">
        <v>112</v>
      </c>
      <c r="BE174" s="155">
        <f t="shared" si="14"/>
        <v>0</v>
      </c>
      <c r="BF174" s="155">
        <f t="shared" si="15"/>
        <v>0</v>
      </c>
      <c r="BG174" s="155">
        <f t="shared" si="16"/>
        <v>0</v>
      </c>
      <c r="BH174" s="155">
        <f t="shared" si="17"/>
        <v>0</v>
      </c>
      <c r="BI174" s="155">
        <f t="shared" si="18"/>
        <v>0</v>
      </c>
      <c r="BJ174" s="14" t="s">
        <v>118</v>
      </c>
      <c r="BK174" s="155">
        <f t="shared" si="19"/>
        <v>0</v>
      </c>
      <c r="BL174" s="14" t="s">
        <v>117</v>
      </c>
      <c r="BM174" s="154" t="s">
        <v>393</v>
      </c>
    </row>
    <row r="175" spans="1:65" s="2" customFormat="1" ht="16.5" customHeight="1">
      <c r="A175" s="29"/>
      <c r="B175" s="141"/>
      <c r="C175" s="142" t="s">
        <v>72</v>
      </c>
      <c r="D175" s="142" t="s">
        <v>113</v>
      </c>
      <c r="E175" s="143" t="s">
        <v>394</v>
      </c>
      <c r="F175" s="144" t="s">
        <v>395</v>
      </c>
      <c r="G175" s="145" t="s">
        <v>142</v>
      </c>
      <c r="H175" s="146">
        <v>1</v>
      </c>
      <c r="I175" s="147"/>
      <c r="J175" s="148">
        <f t="shared" ref="J175:J206" si="20">ROUND(I175*H175,2)</f>
        <v>0</v>
      </c>
      <c r="K175" s="149"/>
      <c r="L175" s="30"/>
      <c r="M175" s="150" t="s">
        <v>1</v>
      </c>
      <c r="N175" s="151" t="s">
        <v>38</v>
      </c>
      <c r="O175" s="58"/>
      <c r="P175" s="152">
        <f t="shared" ref="P175:P206" si="21">O175*H175</f>
        <v>0</v>
      </c>
      <c r="Q175" s="152">
        <v>1.0000000000000001E-5</v>
      </c>
      <c r="R175" s="152">
        <f t="shared" ref="R175:R206" si="22">Q175*H175</f>
        <v>1.0000000000000001E-5</v>
      </c>
      <c r="S175" s="152">
        <v>0</v>
      </c>
      <c r="T175" s="153">
        <f t="shared" ref="T175:T206" si="23">S175*H175</f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4" t="s">
        <v>117</v>
      </c>
      <c r="AT175" s="154" t="s">
        <v>113</v>
      </c>
      <c r="AU175" s="154" t="s">
        <v>118</v>
      </c>
      <c r="AY175" s="14" t="s">
        <v>112</v>
      </c>
      <c r="BE175" s="155">
        <f t="shared" ref="BE175:BE198" si="24">IF(N175="základná",J175,0)</f>
        <v>0</v>
      </c>
      <c r="BF175" s="155">
        <f t="shared" ref="BF175:BF198" si="25">IF(N175="znížená",J175,0)</f>
        <v>0</v>
      </c>
      <c r="BG175" s="155">
        <f t="shared" ref="BG175:BG198" si="26">IF(N175="zákl. prenesená",J175,0)</f>
        <v>0</v>
      </c>
      <c r="BH175" s="155">
        <f t="shared" ref="BH175:BH198" si="27">IF(N175="zníž. prenesená",J175,0)</f>
        <v>0</v>
      </c>
      <c r="BI175" s="155">
        <f t="shared" ref="BI175:BI198" si="28">IF(N175="nulová",J175,0)</f>
        <v>0</v>
      </c>
      <c r="BJ175" s="14" t="s">
        <v>118</v>
      </c>
      <c r="BK175" s="155">
        <f t="shared" ref="BK175:BK198" si="29">ROUND(I175*H175,2)</f>
        <v>0</v>
      </c>
      <c r="BL175" s="14" t="s">
        <v>117</v>
      </c>
      <c r="BM175" s="154" t="s">
        <v>396</v>
      </c>
    </row>
    <row r="176" spans="1:65" s="2" customFormat="1" ht="16.5" customHeight="1">
      <c r="A176" s="29"/>
      <c r="B176" s="141"/>
      <c r="C176" s="142" t="s">
        <v>72</v>
      </c>
      <c r="D176" s="142" t="s">
        <v>113</v>
      </c>
      <c r="E176" s="143" t="s">
        <v>397</v>
      </c>
      <c r="F176" s="144" t="s">
        <v>398</v>
      </c>
      <c r="G176" s="145" t="s">
        <v>313</v>
      </c>
      <c r="H176" s="146">
        <v>0.1</v>
      </c>
      <c r="I176" s="147"/>
      <c r="J176" s="148">
        <f t="shared" si="20"/>
        <v>0</v>
      </c>
      <c r="K176" s="149"/>
      <c r="L176" s="30"/>
      <c r="M176" s="150" t="s">
        <v>1</v>
      </c>
      <c r="N176" s="151" t="s">
        <v>38</v>
      </c>
      <c r="O176" s="58"/>
      <c r="P176" s="152">
        <f t="shared" si="21"/>
        <v>0</v>
      </c>
      <c r="Q176" s="152">
        <v>0</v>
      </c>
      <c r="R176" s="152">
        <f t="shared" si="22"/>
        <v>0</v>
      </c>
      <c r="S176" s="152">
        <v>0</v>
      </c>
      <c r="T176" s="153">
        <f t="shared" si="23"/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117</v>
      </c>
      <c r="AT176" s="154" t="s">
        <v>113</v>
      </c>
      <c r="AU176" s="154" t="s">
        <v>118</v>
      </c>
      <c r="AY176" s="14" t="s">
        <v>112</v>
      </c>
      <c r="BE176" s="155">
        <f t="shared" si="24"/>
        <v>0</v>
      </c>
      <c r="BF176" s="155">
        <f t="shared" si="25"/>
        <v>0</v>
      </c>
      <c r="BG176" s="155">
        <f t="shared" si="26"/>
        <v>0</v>
      </c>
      <c r="BH176" s="155">
        <f t="shared" si="27"/>
        <v>0</v>
      </c>
      <c r="BI176" s="155">
        <f t="shared" si="28"/>
        <v>0</v>
      </c>
      <c r="BJ176" s="14" t="s">
        <v>118</v>
      </c>
      <c r="BK176" s="155">
        <f t="shared" si="29"/>
        <v>0</v>
      </c>
      <c r="BL176" s="14" t="s">
        <v>117</v>
      </c>
      <c r="BM176" s="154" t="s">
        <v>399</v>
      </c>
    </row>
    <row r="177" spans="1:65" s="2" customFormat="1" ht="16.5" customHeight="1">
      <c r="A177" s="29"/>
      <c r="B177" s="141"/>
      <c r="C177" s="142" t="s">
        <v>72</v>
      </c>
      <c r="D177" s="142" t="s">
        <v>113</v>
      </c>
      <c r="E177" s="143" t="s">
        <v>400</v>
      </c>
      <c r="F177" s="144" t="s">
        <v>401</v>
      </c>
      <c r="G177" s="145" t="s">
        <v>313</v>
      </c>
      <c r="H177" s="146">
        <v>0.2</v>
      </c>
      <c r="I177" s="147"/>
      <c r="J177" s="148">
        <f t="shared" si="20"/>
        <v>0</v>
      </c>
      <c r="K177" s="149"/>
      <c r="L177" s="30"/>
      <c r="M177" s="150" t="s">
        <v>1</v>
      </c>
      <c r="N177" s="151" t="s">
        <v>38</v>
      </c>
      <c r="O177" s="58"/>
      <c r="P177" s="152">
        <f t="shared" si="21"/>
        <v>0</v>
      </c>
      <c r="Q177" s="152">
        <v>0</v>
      </c>
      <c r="R177" s="152">
        <f t="shared" si="22"/>
        <v>0</v>
      </c>
      <c r="S177" s="152">
        <v>0</v>
      </c>
      <c r="T177" s="153">
        <f t="shared" si="23"/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117</v>
      </c>
      <c r="AT177" s="154" t="s">
        <v>113</v>
      </c>
      <c r="AU177" s="154" t="s">
        <v>118</v>
      </c>
      <c r="AY177" s="14" t="s">
        <v>112</v>
      </c>
      <c r="BE177" s="155">
        <f t="shared" si="24"/>
        <v>0</v>
      </c>
      <c r="BF177" s="155">
        <f t="shared" si="25"/>
        <v>0</v>
      </c>
      <c r="BG177" s="155">
        <f t="shared" si="26"/>
        <v>0</v>
      </c>
      <c r="BH177" s="155">
        <f t="shared" si="27"/>
        <v>0</v>
      </c>
      <c r="BI177" s="155">
        <f t="shared" si="28"/>
        <v>0</v>
      </c>
      <c r="BJ177" s="14" t="s">
        <v>118</v>
      </c>
      <c r="BK177" s="155">
        <f t="shared" si="29"/>
        <v>0</v>
      </c>
      <c r="BL177" s="14" t="s">
        <v>117</v>
      </c>
      <c r="BM177" s="154" t="s">
        <v>402</v>
      </c>
    </row>
    <row r="178" spans="1:65" s="2" customFormat="1" ht="21.75" customHeight="1">
      <c r="A178" s="29"/>
      <c r="B178" s="141"/>
      <c r="C178" s="142" t="s">
        <v>72</v>
      </c>
      <c r="D178" s="142" t="s">
        <v>113</v>
      </c>
      <c r="E178" s="143" t="s">
        <v>403</v>
      </c>
      <c r="F178" s="144" t="s">
        <v>404</v>
      </c>
      <c r="G178" s="145" t="s">
        <v>313</v>
      </c>
      <c r="H178" s="146">
        <v>0.2</v>
      </c>
      <c r="I178" s="147"/>
      <c r="J178" s="148">
        <f t="shared" si="20"/>
        <v>0</v>
      </c>
      <c r="K178" s="149"/>
      <c r="L178" s="30"/>
      <c r="M178" s="150" t="s">
        <v>1</v>
      </c>
      <c r="N178" s="151" t="s">
        <v>38</v>
      </c>
      <c r="O178" s="58"/>
      <c r="P178" s="152">
        <f t="shared" si="21"/>
        <v>0</v>
      </c>
      <c r="Q178" s="152">
        <v>0</v>
      </c>
      <c r="R178" s="152">
        <f t="shared" si="22"/>
        <v>0</v>
      </c>
      <c r="S178" s="152">
        <v>0</v>
      </c>
      <c r="T178" s="153">
        <f t="shared" si="23"/>
        <v>0</v>
      </c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R178" s="154" t="s">
        <v>117</v>
      </c>
      <c r="AT178" s="154" t="s">
        <v>113</v>
      </c>
      <c r="AU178" s="154" t="s">
        <v>118</v>
      </c>
      <c r="AY178" s="14" t="s">
        <v>112</v>
      </c>
      <c r="BE178" s="155">
        <f t="shared" si="24"/>
        <v>0</v>
      </c>
      <c r="BF178" s="155">
        <f t="shared" si="25"/>
        <v>0</v>
      </c>
      <c r="BG178" s="155">
        <f t="shared" si="26"/>
        <v>0</v>
      </c>
      <c r="BH178" s="155">
        <f t="shared" si="27"/>
        <v>0</v>
      </c>
      <c r="BI178" s="155">
        <f t="shared" si="28"/>
        <v>0</v>
      </c>
      <c r="BJ178" s="14" t="s">
        <v>118</v>
      </c>
      <c r="BK178" s="155">
        <f t="shared" si="29"/>
        <v>0</v>
      </c>
      <c r="BL178" s="14" t="s">
        <v>117</v>
      </c>
      <c r="BM178" s="154" t="s">
        <v>405</v>
      </c>
    </row>
    <row r="179" spans="1:65" s="2" customFormat="1" ht="16.5" customHeight="1">
      <c r="A179" s="29"/>
      <c r="B179" s="141"/>
      <c r="C179" s="142" t="s">
        <v>72</v>
      </c>
      <c r="D179" s="142" t="s">
        <v>113</v>
      </c>
      <c r="E179" s="143" t="s">
        <v>406</v>
      </c>
      <c r="F179" s="144" t="s">
        <v>407</v>
      </c>
      <c r="G179" s="145" t="s">
        <v>142</v>
      </c>
      <c r="H179" s="146">
        <v>2</v>
      </c>
      <c r="I179" s="147"/>
      <c r="J179" s="148">
        <f t="shared" si="20"/>
        <v>0</v>
      </c>
      <c r="K179" s="149"/>
      <c r="L179" s="30"/>
      <c r="M179" s="150" t="s">
        <v>1</v>
      </c>
      <c r="N179" s="151" t="s">
        <v>38</v>
      </c>
      <c r="O179" s="58"/>
      <c r="P179" s="152">
        <f t="shared" si="21"/>
        <v>0</v>
      </c>
      <c r="Q179" s="152">
        <v>6.0000000000000002E-5</v>
      </c>
      <c r="R179" s="152">
        <f t="shared" si="22"/>
        <v>1.2E-4</v>
      </c>
      <c r="S179" s="152">
        <v>0</v>
      </c>
      <c r="T179" s="153">
        <f t="shared" si="23"/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117</v>
      </c>
      <c r="AT179" s="154" t="s">
        <v>113</v>
      </c>
      <c r="AU179" s="154" t="s">
        <v>118</v>
      </c>
      <c r="AY179" s="14" t="s">
        <v>112</v>
      </c>
      <c r="BE179" s="155">
        <f t="shared" si="24"/>
        <v>0</v>
      </c>
      <c r="BF179" s="155">
        <f t="shared" si="25"/>
        <v>0</v>
      </c>
      <c r="BG179" s="155">
        <f t="shared" si="26"/>
        <v>0</v>
      </c>
      <c r="BH179" s="155">
        <f t="shared" si="27"/>
        <v>0</v>
      </c>
      <c r="BI179" s="155">
        <f t="shared" si="28"/>
        <v>0</v>
      </c>
      <c r="BJ179" s="14" t="s">
        <v>118</v>
      </c>
      <c r="BK179" s="155">
        <f t="shared" si="29"/>
        <v>0</v>
      </c>
      <c r="BL179" s="14" t="s">
        <v>117</v>
      </c>
      <c r="BM179" s="154" t="s">
        <v>408</v>
      </c>
    </row>
    <row r="180" spans="1:65" s="2" customFormat="1" ht="16.5" customHeight="1">
      <c r="A180" s="29"/>
      <c r="B180" s="141"/>
      <c r="C180" s="142" t="s">
        <v>72</v>
      </c>
      <c r="D180" s="142" t="s">
        <v>113</v>
      </c>
      <c r="E180" s="143" t="s">
        <v>409</v>
      </c>
      <c r="F180" s="144" t="s">
        <v>410</v>
      </c>
      <c r="G180" s="145" t="s">
        <v>134</v>
      </c>
      <c r="H180" s="146">
        <v>21.425000000000001</v>
      </c>
      <c r="I180" s="147"/>
      <c r="J180" s="148">
        <f t="shared" si="20"/>
        <v>0</v>
      </c>
      <c r="K180" s="149"/>
      <c r="L180" s="30"/>
      <c r="M180" s="150" t="s">
        <v>1</v>
      </c>
      <c r="N180" s="151" t="s">
        <v>38</v>
      </c>
      <c r="O180" s="58"/>
      <c r="P180" s="152">
        <f t="shared" si="21"/>
        <v>0</v>
      </c>
      <c r="Q180" s="152">
        <v>5.0000000000000002E-5</v>
      </c>
      <c r="R180" s="152">
        <f t="shared" si="22"/>
        <v>1.0712500000000002E-3</v>
      </c>
      <c r="S180" s="152">
        <v>0</v>
      </c>
      <c r="T180" s="153">
        <f t="shared" si="23"/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54" t="s">
        <v>117</v>
      </c>
      <c r="AT180" s="154" t="s">
        <v>113</v>
      </c>
      <c r="AU180" s="154" t="s">
        <v>118</v>
      </c>
      <c r="AY180" s="14" t="s">
        <v>112</v>
      </c>
      <c r="BE180" s="155">
        <f t="shared" si="24"/>
        <v>0</v>
      </c>
      <c r="BF180" s="155">
        <f t="shared" si="25"/>
        <v>0</v>
      </c>
      <c r="BG180" s="155">
        <f t="shared" si="26"/>
        <v>0</v>
      </c>
      <c r="BH180" s="155">
        <f t="shared" si="27"/>
        <v>0</v>
      </c>
      <c r="BI180" s="155">
        <f t="shared" si="28"/>
        <v>0</v>
      </c>
      <c r="BJ180" s="14" t="s">
        <v>118</v>
      </c>
      <c r="BK180" s="155">
        <f t="shared" si="29"/>
        <v>0</v>
      </c>
      <c r="BL180" s="14" t="s">
        <v>117</v>
      </c>
      <c r="BM180" s="154" t="s">
        <v>411</v>
      </c>
    </row>
    <row r="181" spans="1:65" s="2" customFormat="1" ht="16.5" customHeight="1">
      <c r="A181" s="29"/>
      <c r="B181" s="141"/>
      <c r="C181" s="142" t="s">
        <v>72</v>
      </c>
      <c r="D181" s="142" t="s">
        <v>113</v>
      </c>
      <c r="E181" s="143" t="s">
        <v>412</v>
      </c>
      <c r="F181" s="144" t="s">
        <v>413</v>
      </c>
      <c r="G181" s="145" t="s">
        <v>142</v>
      </c>
      <c r="H181" s="146">
        <v>2</v>
      </c>
      <c r="I181" s="147"/>
      <c r="J181" s="148">
        <f t="shared" si="20"/>
        <v>0</v>
      </c>
      <c r="K181" s="149"/>
      <c r="L181" s="30"/>
      <c r="M181" s="150" t="s">
        <v>1</v>
      </c>
      <c r="N181" s="151" t="s">
        <v>38</v>
      </c>
      <c r="O181" s="58"/>
      <c r="P181" s="152">
        <f t="shared" si="21"/>
        <v>0</v>
      </c>
      <c r="Q181" s="152">
        <v>0</v>
      </c>
      <c r="R181" s="152">
        <f t="shared" si="22"/>
        <v>0</v>
      </c>
      <c r="S181" s="152">
        <v>0</v>
      </c>
      <c r="T181" s="153">
        <f t="shared" si="23"/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117</v>
      </c>
      <c r="AT181" s="154" t="s">
        <v>113</v>
      </c>
      <c r="AU181" s="154" t="s">
        <v>118</v>
      </c>
      <c r="AY181" s="14" t="s">
        <v>112</v>
      </c>
      <c r="BE181" s="155">
        <f t="shared" si="24"/>
        <v>0</v>
      </c>
      <c r="BF181" s="155">
        <f t="shared" si="25"/>
        <v>0</v>
      </c>
      <c r="BG181" s="155">
        <f t="shared" si="26"/>
        <v>0</v>
      </c>
      <c r="BH181" s="155">
        <f t="shared" si="27"/>
        <v>0</v>
      </c>
      <c r="BI181" s="155">
        <f t="shared" si="28"/>
        <v>0</v>
      </c>
      <c r="BJ181" s="14" t="s">
        <v>118</v>
      </c>
      <c r="BK181" s="155">
        <f t="shared" si="29"/>
        <v>0</v>
      </c>
      <c r="BL181" s="14" t="s">
        <v>117</v>
      </c>
      <c r="BM181" s="154" t="s">
        <v>414</v>
      </c>
    </row>
    <row r="182" spans="1:65" s="2" customFormat="1" ht="16.5" customHeight="1">
      <c r="A182" s="29"/>
      <c r="B182" s="141"/>
      <c r="C182" s="142" t="s">
        <v>72</v>
      </c>
      <c r="D182" s="142" t="s">
        <v>113</v>
      </c>
      <c r="E182" s="143" t="s">
        <v>415</v>
      </c>
      <c r="F182" s="144" t="s">
        <v>416</v>
      </c>
      <c r="G182" s="145" t="s">
        <v>134</v>
      </c>
      <c r="H182" s="146">
        <v>50</v>
      </c>
      <c r="I182" s="147"/>
      <c r="J182" s="148">
        <f t="shared" si="20"/>
        <v>0</v>
      </c>
      <c r="K182" s="149"/>
      <c r="L182" s="30"/>
      <c r="M182" s="150" t="s">
        <v>1</v>
      </c>
      <c r="N182" s="151" t="s">
        <v>38</v>
      </c>
      <c r="O182" s="58"/>
      <c r="P182" s="152">
        <f t="shared" si="21"/>
        <v>0</v>
      </c>
      <c r="Q182" s="152">
        <v>0</v>
      </c>
      <c r="R182" s="152">
        <f t="shared" si="22"/>
        <v>0</v>
      </c>
      <c r="S182" s="152">
        <v>0</v>
      </c>
      <c r="T182" s="153">
        <f t="shared" si="23"/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4" t="s">
        <v>117</v>
      </c>
      <c r="AT182" s="154" t="s">
        <v>113</v>
      </c>
      <c r="AU182" s="154" t="s">
        <v>118</v>
      </c>
      <c r="AY182" s="14" t="s">
        <v>112</v>
      </c>
      <c r="BE182" s="155">
        <f t="shared" si="24"/>
        <v>0</v>
      </c>
      <c r="BF182" s="155">
        <f t="shared" si="25"/>
        <v>0</v>
      </c>
      <c r="BG182" s="155">
        <f t="shared" si="26"/>
        <v>0</v>
      </c>
      <c r="BH182" s="155">
        <f t="shared" si="27"/>
        <v>0</v>
      </c>
      <c r="BI182" s="155">
        <f t="shared" si="28"/>
        <v>0</v>
      </c>
      <c r="BJ182" s="14" t="s">
        <v>118</v>
      </c>
      <c r="BK182" s="155">
        <f t="shared" si="29"/>
        <v>0</v>
      </c>
      <c r="BL182" s="14" t="s">
        <v>117</v>
      </c>
      <c r="BM182" s="154" t="s">
        <v>417</v>
      </c>
    </row>
    <row r="183" spans="1:65" s="2" customFormat="1" ht="16.5" customHeight="1">
      <c r="A183" s="29"/>
      <c r="B183" s="141"/>
      <c r="C183" s="142" t="s">
        <v>72</v>
      </c>
      <c r="D183" s="142" t="s">
        <v>113</v>
      </c>
      <c r="E183" s="143" t="s">
        <v>418</v>
      </c>
      <c r="F183" s="144" t="s">
        <v>419</v>
      </c>
      <c r="G183" s="145" t="s">
        <v>142</v>
      </c>
      <c r="H183" s="146">
        <v>2</v>
      </c>
      <c r="I183" s="147"/>
      <c r="J183" s="148">
        <f t="shared" si="20"/>
        <v>0</v>
      </c>
      <c r="K183" s="149"/>
      <c r="L183" s="30"/>
      <c r="M183" s="150" t="s">
        <v>1</v>
      </c>
      <c r="N183" s="151" t="s">
        <v>38</v>
      </c>
      <c r="O183" s="58"/>
      <c r="P183" s="152">
        <f t="shared" si="21"/>
        <v>0</v>
      </c>
      <c r="Q183" s="152">
        <v>0</v>
      </c>
      <c r="R183" s="152">
        <f t="shared" si="22"/>
        <v>0</v>
      </c>
      <c r="S183" s="152">
        <v>0</v>
      </c>
      <c r="T183" s="153">
        <f t="shared" si="23"/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4" t="s">
        <v>117</v>
      </c>
      <c r="AT183" s="154" t="s">
        <v>113</v>
      </c>
      <c r="AU183" s="154" t="s">
        <v>118</v>
      </c>
      <c r="AY183" s="14" t="s">
        <v>112</v>
      </c>
      <c r="BE183" s="155">
        <f t="shared" si="24"/>
        <v>0</v>
      </c>
      <c r="BF183" s="155">
        <f t="shared" si="25"/>
        <v>0</v>
      </c>
      <c r="BG183" s="155">
        <f t="shared" si="26"/>
        <v>0</v>
      </c>
      <c r="BH183" s="155">
        <f t="shared" si="27"/>
        <v>0</v>
      </c>
      <c r="BI183" s="155">
        <f t="shared" si="28"/>
        <v>0</v>
      </c>
      <c r="BJ183" s="14" t="s">
        <v>118</v>
      </c>
      <c r="BK183" s="155">
        <f t="shared" si="29"/>
        <v>0</v>
      </c>
      <c r="BL183" s="14" t="s">
        <v>117</v>
      </c>
      <c r="BM183" s="154" t="s">
        <v>420</v>
      </c>
    </row>
    <row r="184" spans="1:65" s="2" customFormat="1" ht="24.2" customHeight="1">
      <c r="A184" s="29"/>
      <c r="B184" s="141"/>
      <c r="C184" s="167" t="s">
        <v>72</v>
      </c>
      <c r="D184" s="167" t="s">
        <v>294</v>
      </c>
      <c r="E184" s="168" t="s">
        <v>421</v>
      </c>
      <c r="F184" s="169" t="s">
        <v>422</v>
      </c>
      <c r="G184" s="170" t="s">
        <v>142</v>
      </c>
      <c r="H184" s="171">
        <v>2</v>
      </c>
      <c r="I184" s="172"/>
      <c r="J184" s="173">
        <f t="shared" si="20"/>
        <v>0</v>
      </c>
      <c r="K184" s="174"/>
      <c r="L184" s="175"/>
      <c r="M184" s="176" t="s">
        <v>1</v>
      </c>
      <c r="N184" s="177" t="s">
        <v>38</v>
      </c>
      <c r="O184" s="58"/>
      <c r="P184" s="152">
        <f t="shared" si="21"/>
        <v>0</v>
      </c>
      <c r="Q184" s="152">
        <v>0</v>
      </c>
      <c r="R184" s="152">
        <f t="shared" si="22"/>
        <v>0</v>
      </c>
      <c r="S184" s="152">
        <v>0</v>
      </c>
      <c r="T184" s="153">
        <f t="shared" si="23"/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4" t="s">
        <v>13</v>
      </c>
      <c r="AT184" s="154" t="s">
        <v>294</v>
      </c>
      <c r="AU184" s="154" t="s">
        <v>118</v>
      </c>
      <c r="AY184" s="14" t="s">
        <v>112</v>
      </c>
      <c r="BE184" s="155">
        <f t="shared" si="24"/>
        <v>0</v>
      </c>
      <c r="BF184" s="155">
        <f t="shared" si="25"/>
        <v>0</v>
      </c>
      <c r="BG184" s="155">
        <f t="shared" si="26"/>
        <v>0</v>
      </c>
      <c r="BH184" s="155">
        <f t="shared" si="27"/>
        <v>0</v>
      </c>
      <c r="BI184" s="155">
        <f t="shared" si="28"/>
        <v>0</v>
      </c>
      <c r="BJ184" s="14" t="s">
        <v>118</v>
      </c>
      <c r="BK184" s="155">
        <f t="shared" si="29"/>
        <v>0</v>
      </c>
      <c r="BL184" s="14" t="s">
        <v>117</v>
      </c>
      <c r="BM184" s="154" t="s">
        <v>423</v>
      </c>
    </row>
    <row r="185" spans="1:65" s="2" customFormat="1" ht="21.75" customHeight="1">
      <c r="A185" s="29"/>
      <c r="B185" s="141"/>
      <c r="C185" s="167" t="s">
        <v>72</v>
      </c>
      <c r="D185" s="167" t="s">
        <v>294</v>
      </c>
      <c r="E185" s="168" t="s">
        <v>424</v>
      </c>
      <c r="F185" s="169" t="s">
        <v>425</v>
      </c>
      <c r="G185" s="170" t="s">
        <v>142</v>
      </c>
      <c r="H185" s="171">
        <v>2</v>
      </c>
      <c r="I185" s="172"/>
      <c r="J185" s="173">
        <f t="shared" si="20"/>
        <v>0</v>
      </c>
      <c r="K185" s="174"/>
      <c r="L185" s="175"/>
      <c r="M185" s="176" t="s">
        <v>1</v>
      </c>
      <c r="N185" s="177" t="s">
        <v>38</v>
      </c>
      <c r="O185" s="58"/>
      <c r="P185" s="152">
        <f t="shared" si="21"/>
        <v>0</v>
      </c>
      <c r="Q185" s="152">
        <v>0</v>
      </c>
      <c r="R185" s="152">
        <f t="shared" si="22"/>
        <v>0</v>
      </c>
      <c r="S185" s="152">
        <v>0</v>
      </c>
      <c r="T185" s="153">
        <f t="shared" si="23"/>
        <v>0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54" t="s">
        <v>13</v>
      </c>
      <c r="AT185" s="154" t="s">
        <v>294</v>
      </c>
      <c r="AU185" s="154" t="s">
        <v>118</v>
      </c>
      <c r="AY185" s="14" t="s">
        <v>112</v>
      </c>
      <c r="BE185" s="155">
        <f t="shared" si="24"/>
        <v>0</v>
      </c>
      <c r="BF185" s="155">
        <f t="shared" si="25"/>
        <v>0</v>
      </c>
      <c r="BG185" s="155">
        <f t="shared" si="26"/>
        <v>0</v>
      </c>
      <c r="BH185" s="155">
        <f t="shared" si="27"/>
        <v>0</v>
      </c>
      <c r="BI185" s="155">
        <f t="shared" si="28"/>
        <v>0</v>
      </c>
      <c r="BJ185" s="14" t="s">
        <v>118</v>
      </c>
      <c r="BK185" s="155">
        <f t="shared" si="29"/>
        <v>0</v>
      </c>
      <c r="BL185" s="14" t="s">
        <v>117</v>
      </c>
      <c r="BM185" s="154" t="s">
        <v>426</v>
      </c>
    </row>
    <row r="186" spans="1:65" s="2" customFormat="1" ht="16.5" customHeight="1">
      <c r="A186" s="29"/>
      <c r="B186" s="141"/>
      <c r="C186" s="142" t="s">
        <v>72</v>
      </c>
      <c r="D186" s="142" t="s">
        <v>113</v>
      </c>
      <c r="E186" s="143" t="s">
        <v>427</v>
      </c>
      <c r="F186" s="144" t="s">
        <v>428</v>
      </c>
      <c r="G186" s="145" t="s">
        <v>142</v>
      </c>
      <c r="H186" s="146">
        <v>2</v>
      </c>
      <c r="I186" s="147"/>
      <c r="J186" s="148">
        <f t="shared" si="20"/>
        <v>0</v>
      </c>
      <c r="K186" s="149"/>
      <c r="L186" s="30"/>
      <c r="M186" s="150" t="s">
        <v>1</v>
      </c>
      <c r="N186" s="151" t="s">
        <v>38</v>
      </c>
      <c r="O186" s="58"/>
      <c r="P186" s="152">
        <f t="shared" si="21"/>
        <v>0</v>
      </c>
      <c r="Q186" s="152">
        <v>0</v>
      </c>
      <c r="R186" s="152">
        <f t="shared" si="22"/>
        <v>0</v>
      </c>
      <c r="S186" s="152">
        <v>0</v>
      </c>
      <c r="T186" s="153">
        <f t="shared" si="23"/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54" t="s">
        <v>117</v>
      </c>
      <c r="AT186" s="154" t="s">
        <v>113</v>
      </c>
      <c r="AU186" s="154" t="s">
        <v>118</v>
      </c>
      <c r="AY186" s="14" t="s">
        <v>112</v>
      </c>
      <c r="BE186" s="155">
        <f t="shared" si="24"/>
        <v>0</v>
      </c>
      <c r="BF186" s="155">
        <f t="shared" si="25"/>
        <v>0</v>
      </c>
      <c r="BG186" s="155">
        <f t="shared" si="26"/>
        <v>0</v>
      </c>
      <c r="BH186" s="155">
        <f t="shared" si="27"/>
        <v>0</v>
      </c>
      <c r="BI186" s="155">
        <f t="shared" si="28"/>
        <v>0</v>
      </c>
      <c r="BJ186" s="14" t="s">
        <v>118</v>
      </c>
      <c r="BK186" s="155">
        <f t="shared" si="29"/>
        <v>0</v>
      </c>
      <c r="BL186" s="14" t="s">
        <v>117</v>
      </c>
      <c r="BM186" s="154" t="s">
        <v>429</v>
      </c>
    </row>
    <row r="187" spans="1:65" s="2" customFormat="1" ht="24.2" customHeight="1">
      <c r="A187" s="29"/>
      <c r="B187" s="141"/>
      <c r="C187" s="142" t="s">
        <v>72</v>
      </c>
      <c r="D187" s="142" t="s">
        <v>113</v>
      </c>
      <c r="E187" s="143" t="s">
        <v>430</v>
      </c>
      <c r="F187" s="144" t="s">
        <v>431</v>
      </c>
      <c r="G187" s="145" t="s">
        <v>236</v>
      </c>
      <c r="H187" s="146">
        <v>1</v>
      </c>
      <c r="I187" s="147"/>
      <c r="J187" s="148">
        <f t="shared" si="20"/>
        <v>0</v>
      </c>
      <c r="K187" s="149"/>
      <c r="L187" s="30"/>
      <c r="M187" s="150" t="s">
        <v>1</v>
      </c>
      <c r="N187" s="151" t="s">
        <v>38</v>
      </c>
      <c r="O187" s="58"/>
      <c r="P187" s="152">
        <f t="shared" si="21"/>
        <v>0</v>
      </c>
      <c r="Q187" s="152">
        <v>0</v>
      </c>
      <c r="R187" s="152">
        <f t="shared" si="22"/>
        <v>0</v>
      </c>
      <c r="S187" s="152">
        <v>0</v>
      </c>
      <c r="T187" s="153">
        <f t="shared" si="23"/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4" t="s">
        <v>117</v>
      </c>
      <c r="AT187" s="154" t="s">
        <v>113</v>
      </c>
      <c r="AU187" s="154" t="s">
        <v>118</v>
      </c>
      <c r="AY187" s="14" t="s">
        <v>112</v>
      </c>
      <c r="BE187" s="155">
        <f t="shared" si="24"/>
        <v>0</v>
      </c>
      <c r="BF187" s="155">
        <f t="shared" si="25"/>
        <v>0</v>
      </c>
      <c r="BG187" s="155">
        <f t="shared" si="26"/>
        <v>0</v>
      </c>
      <c r="BH187" s="155">
        <f t="shared" si="27"/>
        <v>0</v>
      </c>
      <c r="BI187" s="155">
        <f t="shared" si="28"/>
        <v>0</v>
      </c>
      <c r="BJ187" s="14" t="s">
        <v>118</v>
      </c>
      <c r="BK187" s="155">
        <f t="shared" si="29"/>
        <v>0</v>
      </c>
      <c r="BL187" s="14" t="s">
        <v>117</v>
      </c>
      <c r="BM187" s="154" t="s">
        <v>432</v>
      </c>
    </row>
    <row r="188" spans="1:65" s="2" customFormat="1" ht="21.75" customHeight="1">
      <c r="A188" s="29"/>
      <c r="B188" s="141"/>
      <c r="C188" s="142" t="s">
        <v>72</v>
      </c>
      <c r="D188" s="142" t="s">
        <v>113</v>
      </c>
      <c r="E188" s="143" t="s">
        <v>433</v>
      </c>
      <c r="F188" s="144" t="s">
        <v>434</v>
      </c>
      <c r="G188" s="145" t="s">
        <v>134</v>
      </c>
      <c r="H188" s="146">
        <v>58.5</v>
      </c>
      <c r="I188" s="147"/>
      <c r="J188" s="148">
        <f t="shared" si="20"/>
        <v>0</v>
      </c>
      <c r="K188" s="149"/>
      <c r="L188" s="30"/>
      <c r="M188" s="150" t="s">
        <v>1</v>
      </c>
      <c r="N188" s="151" t="s">
        <v>38</v>
      </c>
      <c r="O188" s="58"/>
      <c r="P188" s="152">
        <f t="shared" si="21"/>
        <v>0</v>
      </c>
      <c r="Q188" s="152">
        <v>0</v>
      </c>
      <c r="R188" s="152">
        <f t="shared" si="22"/>
        <v>0</v>
      </c>
      <c r="S188" s="152">
        <v>0</v>
      </c>
      <c r="T188" s="153">
        <f t="shared" si="23"/>
        <v>0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54" t="s">
        <v>117</v>
      </c>
      <c r="AT188" s="154" t="s">
        <v>113</v>
      </c>
      <c r="AU188" s="154" t="s">
        <v>118</v>
      </c>
      <c r="AY188" s="14" t="s">
        <v>112</v>
      </c>
      <c r="BE188" s="155">
        <f t="shared" si="24"/>
        <v>0</v>
      </c>
      <c r="BF188" s="155">
        <f t="shared" si="25"/>
        <v>0</v>
      </c>
      <c r="BG188" s="155">
        <f t="shared" si="26"/>
        <v>0</v>
      </c>
      <c r="BH188" s="155">
        <f t="shared" si="27"/>
        <v>0</v>
      </c>
      <c r="BI188" s="155">
        <f t="shared" si="28"/>
        <v>0</v>
      </c>
      <c r="BJ188" s="14" t="s">
        <v>118</v>
      </c>
      <c r="BK188" s="155">
        <f t="shared" si="29"/>
        <v>0</v>
      </c>
      <c r="BL188" s="14" t="s">
        <v>117</v>
      </c>
      <c r="BM188" s="154" t="s">
        <v>435</v>
      </c>
    </row>
    <row r="189" spans="1:65" s="2" customFormat="1" ht="16.5" customHeight="1">
      <c r="A189" s="29"/>
      <c r="B189" s="141"/>
      <c r="C189" s="142" t="s">
        <v>72</v>
      </c>
      <c r="D189" s="142" t="s">
        <v>113</v>
      </c>
      <c r="E189" s="143" t="s">
        <v>436</v>
      </c>
      <c r="F189" s="144" t="s">
        <v>437</v>
      </c>
      <c r="G189" s="145" t="s">
        <v>134</v>
      </c>
      <c r="H189" s="146">
        <v>58.5</v>
      </c>
      <c r="I189" s="147"/>
      <c r="J189" s="148">
        <f t="shared" si="20"/>
        <v>0</v>
      </c>
      <c r="K189" s="149"/>
      <c r="L189" s="30"/>
      <c r="M189" s="150" t="s">
        <v>1</v>
      </c>
      <c r="N189" s="151" t="s">
        <v>38</v>
      </c>
      <c r="O189" s="58"/>
      <c r="P189" s="152">
        <f t="shared" si="21"/>
        <v>0</v>
      </c>
      <c r="Q189" s="152">
        <v>0</v>
      </c>
      <c r="R189" s="152">
        <f t="shared" si="22"/>
        <v>0</v>
      </c>
      <c r="S189" s="152">
        <v>0</v>
      </c>
      <c r="T189" s="153">
        <f t="shared" si="23"/>
        <v>0</v>
      </c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R189" s="154" t="s">
        <v>117</v>
      </c>
      <c r="AT189" s="154" t="s">
        <v>113</v>
      </c>
      <c r="AU189" s="154" t="s">
        <v>118</v>
      </c>
      <c r="AY189" s="14" t="s">
        <v>112</v>
      </c>
      <c r="BE189" s="155">
        <f t="shared" si="24"/>
        <v>0</v>
      </c>
      <c r="BF189" s="155">
        <f t="shared" si="25"/>
        <v>0</v>
      </c>
      <c r="BG189" s="155">
        <f t="shared" si="26"/>
        <v>0</v>
      </c>
      <c r="BH189" s="155">
        <f t="shared" si="27"/>
        <v>0</v>
      </c>
      <c r="BI189" s="155">
        <f t="shared" si="28"/>
        <v>0</v>
      </c>
      <c r="BJ189" s="14" t="s">
        <v>118</v>
      </c>
      <c r="BK189" s="155">
        <f t="shared" si="29"/>
        <v>0</v>
      </c>
      <c r="BL189" s="14" t="s">
        <v>117</v>
      </c>
      <c r="BM189" s="154" t="s">
        <v>438</v>
      </c>
    </row>
    <row r="190" spans="1:65" s="2" customFormat="1" ht="16.5" customHeight="1">
      <c r="A190" s="29"/>
      <c r="B190" s="141"/>
      <c r="C190" s="142" t="s">
        <v>72</v>
      </c>
      <c r="D190" s="142" t="s">
        <v>113</v>
      </c>
      <c r="E190" s="143" t="s">
        <v>439</v>
      </c>
      <c r="F190" s="144" t="s">
        <v>440</v>
      </c>
      <c r="G190" s="145" t="s">
        <v>142</v>
      </c>
      <c r="H190" s="146">
        <v>1</v>
      </c>
      <c r="I190" s="147"/>
      <c r="J190" s="148">
        <f t="shared" si="20"/>
        <v>0</v>
      </c>
      <c r="K190" s="149"/>
      <c r="L190" s="30"/>
      <c r="M190" s="150" t="s">
        <v>1</v>
      </c>
      <c r="N190" s="151" t="s">
        <v>38</v>
      </c>
      <c r="O190" s="58"/>
      <c r="P190" s="152">
        <f t="shared" si="21"/>
        <v>0</v>
      </c>
      <c r="Q190" s="152">
        <v>0</v>
      </c>
      <c r="R190" s="152">
        <f t="shared" si="22"/>
        <v>0</v>
      </c>
      <c r="S190" s="152">
        <v>0</v>
      </c>
      <c r="T190" s="153">
        <f t="shared" si="23"/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54" t="s">
        <v>117</v>
      </c>
      <c r="AT190" s="154" t="s">
        <v>113</v>
      </c>
      <c r="AU190" s="154" t="s">
        <v>118</v>
      </c>
      <c r="AY190" s="14" t="s">
        <v>112</v>
      </c>
      <c r="BE190" s="155">
        <f t="shared" si="24"/>
        <v>0</v>
      </c>
      <c r="BF190" s="155">
        <f t="shared" si="25"/>
        <v>0</v>
      </c>
      <c r="BG190" s="155">
        <f t="shared" si="26"/>
        <v>0</v>
      </c>
      <c r="BH190" s="155">
        <f t="shared" si="27"/>
        <v>0</v>
      </c>
      <c r="BI190" s="155">
        <f t="shared" si="28"/>
        <v>0</v>
      </c>
      <c r="BJ190" s="14" t="s">
        <v>118</v>
      </c>
      <c r="BK190" s="155">
        <f t="shared" si="29"/>
        <v>0</v>
      </c>
      <c r="BL190" s="14" t="s">
        <v>117</v>
      </c>
      <c r="BM190" s="154" t="s">
        <v>441</v>
      </c>
    </row>
    <row r="191" spans="1:65" s="2" customFormat="1" ht="24.2" customHeight="1">
      <c r="A191" s="29"/>
      <c r="B191" s="141"/>
      <c r="C191" s="142" t="s">
        <v>72</v>
      </c>
      <c r="D191" s="142" t="s">
        <v>113</v>
      </c>
      <c r="E191" s="143" t="s">
        <v>442</v>
      </c>
      <c r="F191" s="144" t="s">
        <v>443</v>
      </c>
      <c r="G191" s="145" t="s">
        <v>142</v>
      </c>
      <c r="H191" s="146">
        <v>2</v>
      </c>
      <c r="I191" s="147"/>
      <c r="J191" s="148">
        <f t="shared" si="20"/>
        <v>0</v>
      </c>
      <c r="K191" s="149"/>
      <c r="L191" s="30"/>
      <c r="M191" s="150" t="s">
        <v>1</v>
      </c>
      <c r="N191" s="151" t="s">
        <v>38</v>
      </c>
      <c r="O191" s="58"/>
      <c r="P191" s="152">
        <f t="shared" si="21"/>
        <v>0</v>
      </c>
      <c r="Q191" s="152">
        <v>0</v>
      </c>
      <c r="R191" s="152">
        <f t="shared" si="22"/>
        <v>0</v>
      </c>
      <c r="S191" s="152">
        <v>0</v>
      </c>
      <c r="T191" s="153">
        <f t="shared" si="23"/>
        <v>0</v>
      </c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R191" s="154" t="s">
        <v>117</v>
      </c>
      <c r="AT191" s="154" t="s">
        <v>113</v>
      </c>
      <c r="AU191" s="154" t="s">
        <v>118</v>
      </c>
      <c r="AY191" s="14" t="s">
        <v>112</v>
      </c>
      <c r="BE191" s="155">
        <f t="shared" si="24"/>
        <v>0</v>
      </c>
      <c r="BF191" s="155">
        <f t="shared" si="25"/>
        <v>0</v>
      </c>
      <c r="BG191" s="155">
        <f t="shared" si="26"/>
        <v>0</v>
      </c>
      <c r="BH191" s="155">
        <f t="shared" si="27"/>
        <v>0</v>
      </c>
      <c r="BI191" s="155">
        <f t="shared" si="28"/>
        <v>0</v>
      </c>
      <c r="BJ191" s="14" t="s">
        <v>118</v>
      </c>
      <c r="BK191" s="155">
        <f t="shared" si="29"/>
        <v>0</v>
      </c>
      <c r="BL191" s="14" t="s">
        <v>117</v>
      </c>
      <c r="BM191" s="154" t="s">
        <v>444</v>
      </c>
    </row>
    <row r="192" spans="1:65" s="2" customFormat="1" ht="24.2" customHeight="1">
      <c r="A192" s="29"/>
      <c r="B192" s="141"/>
      <c r="C192" s="142" t="s">
        <v>72</v>
      </c>
      <c r="D192" s="142" t="s">
        <v>113</v>
      </c>
      <c r="E192" s="143" t="s">
        <v>445</v>
      </c>
      <c r="F192" s="144" t="s">
        <v>446</v>
      </c>
      <c r="G192" s="145" t="s">
        <v>142</v>
      </c>
      <c r="H192" s="146">
        <v>2</v>
      </c>
      <c r="I192" s="147"/>
      <c r="J192" s="148">
        <f t="shared" si="20"/>
        <v>0</v>
      </c>
      <c r="K192" s="149"/>
      <c r="L192" s="30"/>
      <c r="M192" s="150" t="s">
        <v>1</v>
      </c>
      <c r="N192" s="151" t="s">
        <v>38</v>
      </c>
      <c r="O192" s="58"/>
      <c r="P192" s="152">
        <f t="shared" si="21"/>
        <v>0</v>
      </c>
      <c r="Q192" s="152">
        <v>0</v>
      </c>
      <c r="R192" s="152">
        <f t="shared" si="22"/>
        <v>0</v>
      </c>
      <c r="S192" s="152">
        <v>0</v>
      </c>
      <c r="T192" s="153">
        <f t="shared" si="23"/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54" t="s">
        <v>117</v>
      </c>
      <c r="AT192" s="154" t="s">
        <v>113</v>
      </c>
      <c r="AU192" s="154" t="s">
        <v>118</v>
      </c>
      <c r="AY192" s="14" t="s">
        <v>112</v>
      </c>
      <c r="BE192" s="155">
        <f t="shared" si="24"/>
        <v>0</v>
      </c>
      <c r="BF192" s="155">
        <f t="shared" si="25"/>
        <v>0</v>
      </c>
      <c r="BG192" s="155">
        <f t="shared" si="26"/>
        <v>0</v>
      </c>
      <c r="BH192" s="155">
        <f t="shared" si="27"/>
        <v>0</v>
      </c>
      <c r="BI192" s="155">
        <f t="shared" si="28"/>
        <v>0</v>
      </c>
      <c r="BJ192" s="14" t="s">
        <v>118</v>
      </c>
      <c r="BK192" s="155">
        <f t="shared" si="29"/>
        <v>0</v>
      </c>
      <c r="BL192" s="14" t="s">
        <v>117</v>
      </c>
      <c r="BM192" s="154" t="s">
        <v>447</v>
      </c>
    </row>
    <row r="193" spans="1:65" s="2" customFormat="1" ht="16.5" customHeight="1">
      <c r="A193" s="29"/>
      <c r="B193" s="141"/>
      <c r="C193" s="167" t="s">
        <v>72</v>
      </c>
      <c r="D193" s="167" t="s">
        <v>294</v>
      </c>
      <c r="E193" s="168" t="s">
        <v>448</v>
      </c>
      <c r="F193" s="169" t="s">
        <v>449</v>
      </c>
      <c r="G193" s="170" t="s">
        <v>142</v>
      </c>
      <c r="H193" s="171">
        <v>2</v>
      </c>
      <c r="I193" s="172"/>
      <c r="J193" s="173">
        <f t="shared" si="20"/>
        <v>0</v>
      </c>
      <c r="K193" s="174"/>
      <c r="L193" s="175"/>
      <c r="M193" s="176" t="s">
        <v>1</v>
      </c>
      <c r="N193" s="177" t="s">
        <v>38</v>
      </c>
      <c r="O193" s="58"/>
      <c r="P193" s="152">
        <f t="shared" si="21"/>
        <v>0</v>
      </c>
      <c r="Q193" s="152">
        <v>0</v>
      </c>
      <c r="R193" s="152">
        <f t="shared" si="22"/>
        <v>0</v>
      </c>
      <c r="S193" s="152">
        <v>0</v>
      </c>
      <c r="T193" s="153">
        <f t="shared" si="23"/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54" t="s">
        <v>13</v>
      </c>
      <c r="AT193" s="154" t="s">
        <v>294</v>
      </c>
      <c r="AU193" s="154" t="s">
        <v>118</v>
      </c>
      <c r="AY193" s="14" t="s">
        <v>112</v>
      </c>
      <c r="BE193" s="155">
        <f t="shared" si="24"/>
        <v>0</v>
      </c>
      <c r="BF193" s="155">
        <f t="shared" si="25"/>
        <v>0</v>
      </c>
      <c r="BG193" s="155">
        <f t="shared" si="26"/>
        <v>0</v>
      </c>
      <c r="BH193" s="155">
        <f t="shared" si="27"/>
        <v>0</v>
      </c>
      <c r="BI193" s="155">
        <f t="shared" si="28"/>
        <v>0</v>
      </c>
      <c r="BJ193" s="14" t="s">
        <v>118</v>
      </c>
      <c r="BK193" s="155">
        <f t="shared" si="29"/>
        <v>0</v>
      </c>
      <c r="BL193" s="14" t="s">
        <v>117</v>
      </c>
      <c r="BM193" s="154" t="s">
        <v>450</v>
      </c>
    </row>
    <row r="194" spans="1:65" s="2" customFormat="1" ht="16.5" customHeight="1">
      <c r="A194" s="29"/>
      <c r="B194" s="141"/>
      <c r="C194" s="142" t="s">
        <v>72</v>
      </c>
      <c r="D194" s="142" t="s">
        <v>113</v>
      </c>
      <c r="E194" s="143" t="s">
        <v>451</v>
      </c>
      <c r="F194" s="144" t="s">
        <v>452</v>
      </c>
      <c r="G194" s="145" t="s">
        <v>142</v>
      </c>
      <c r="H194" s="146">
        <v>2</v>
      </c>
      <c r="I194" s="147"/>
      <c r="J194" s="148">
        <f t="shared" si="20"/>
        <v>0</v>
      </c>
      <c r="K194" s="149"/>
      <c r="L194" s="30"/>
      <c r="M194" s="150" t="s">
        <v>1</v>
      </c>
      <c r="N194" s="151" t="s">
        <v>38</v>
      </c>
      <c r="O194" s="58"/>
      <c r="P194" s="152">
        <f t="shared" si="21"/>
        <v>0</v>
      </c>
      <c r="Q194" s="152">
        <v>0</v>
      </c>
      <c r="R194" s="152">
        <f t="shared" si="22"/>
        <v>0</v>
      </c>
      <c r="S194" s="152">
        <v>0</v>
      </c>
      <c r="T194" s="153">
        <f t="shared" si="23"/>
        <v>0</v>
      </c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R194" s="154" t="s">
        <v>117</v>
      </c>
      <c r="AT194" s="154" t="s">
        <v>113</v>
      </c>
      <c r="AU194" s="154" t="s">
        <v>118</v>
      </c>
      <c r="AY194" s="14" t="s">
        <v>112</v>
      </c>
      <c r="BE194" s="155">
        <f t="shared" si="24"/>
        <v>0</v>
      </c>
      <c r="BF194" s="155">
        <f t="shared" si="25"/>
        <v>0</v>
      </c>
      <c r="BG194" s="155">
        <f t="shared" si="26"/>
        <v>0</v>
      </c>
      <c r="BH194" s="155">
        <f t="shared" si="27"/>
        <v>0</v>
      </c>
      <c r="BI194" s="155">
        <f t="shared" si="28"/>
        <v>0</v>
      </c>
      <c r="BJ194" s="14" t="s">
        <v>118</v>
      </c>
      <c r="BK194" s="155">
        <f t="shared" si="29"/>
        <v>0</v>
      </c>
      <c r="BL194" s="14" t="s">
        <v>117</v>
      </c>
      <c r="BM194" s="154" t="s">
        <v>453</v>
      </c>
    </row>
    <row r="195" spans="1:65" s="2" customFormat="1" ht="24.2" customHeight="1">
      <c r="A195" s="29"/>
      <c r="B195" s="141"/>
      <c r="C195" s="167" t="s">
        <v>72</v>
      </c>
      <c r="D195" s="167" t="s">
        <v>294</v>
      </c>
      <c r="E195" s="168" t="s">
        <v>454</v>
      </c>
      <c r="F195" s="169" t="s">
        <v>455</v>
      </c>
      <c r="G195" s="170" t="s">
        <v>142</v>
      </c>
      <c r="H195" s="171">
        <v>2</v>
      </c>
      <c r="I195" s="172"/>
      <c r="J195" s="173">
        <f t="shared" si="20"/>
        <v>0</v>
      </c>
      <c r="K195" s="174"/>
      <c r="L195" s="175"/>
      <c r="M195" s="176" t="s">
        <v>1</v>
      </c>
      <c r="N195" s="177" t="s">
        <v>38</v>
      </c>
      <c r="O195" s="58"/>
      <c r="P195" s="152">
        <f t="shared" si="21"/>
        <v>0</v>
      </c>
      <c r="Q195" s="152">
        <v>0</v>
      </c>
      <c r="R195" s="152">
        <f t="shared" si="22"/>
        <v>0</v>
      </c>
      <c r="S195" s="152">
        <v>0</v>
      </c>
      <c r="T195" s="153">
        <f t="shared" si="23"/>
        <v>0</v>
      </c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R195" s="154" t="s">
        <v>13</v>
      </c>
      <c r="AT195" s="154" t="s">
        <v>294</v>
      </c>
      <c r="AU195" s="154" t="s">
        <v>118</v>
      </c>
      <c r="AY195" s="14" t="s">
        <v>112</v>
      </c>
      <c r="BE195" s="155">
        <f t="shared" si="24"/>
        <v>0</v>
      </c>
      <c r="BF195" s="155">
        <f t="shared" si="25"/>
        <v>0</v>
      </c>
      <c r="BG195" s="155">
        <f t="shared" si="26"/>
        <v>0</v>
      </c>
      <c r="BH195" s="155">
        <f t="shared" si="27"/>
        <v>0</v>
      </c>
      <c r="BI195" s="155">
        <f t="shared" si="28"/>
        <v>0</v>
      </c>
      <c r="BJ195" s="14" t="s">
        <v>118</v>
      </c>
      <c r="BK195" s="155">
        <f t="shared" si="29"/>
        <v>0</v>
      </c>
      <c r="BL195" s="14" t="s">
        <v>117</v>
      </c>
      <c r="BM195" s="154" t="s">
        <v>456</v>
      </c>
    </row>
    <row r="196" spans="1:65" s="2" customFormat="1" ht="24.2" customHeight="1">
      <c r="A196" s="29"/>
      <c r="B196" s="141"/>
      <c r="C196" s="167" t="s">
        <v>72</v>
      </c>
      <c r="D196" s="167" t="s">
        <v>294</v>
      </c>
      <c r="E196" s="168" t="s">
        <v>457</v>
      </c>
      <c r="F196" s="169" t="s">
        <v>458</v>
      </c>
      <c r="G196" s="170" t="s">
        <v>142</v>
      </c>
      <c r="H196" s="171">
        <v>2</v>
      </c>
      <c r="I196" s="172"/>
      <c r="J196" s="173">
        <f t="shared" si="20"/>
        <v>0</v>
      </c>
      <c r="K196" s="174"/>
      <c r="L196" s="175"/>
      <c r="M196" s="176" t="s">
        <v>1</v>
      </c>
      <c r="N196" s="177" t="s">
        <v>38</v>
      </c>
      <c r="O196" s="58"/>
      <c r="P196" s="152">
        <f t="shared" si="21"/>
        <v>0</v>
      </c>
      <c r="Q196" s="152">
        <v>0</v>
      </c>
      <c r="R196" s="152">
        <f t="shared" si="22"/>
        <v>0</v>
      </c>
      <c r="S196" s="152">
        <v>0</v>
      </c>
      <c r="T196" s="153">
        <f t="shared" si="23"/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54" t="s">
        <v>13</v>
      </c>
      <c r="AT196" s="154" t="s">
        <v>294</v>
      </c>
      <c r="AU196" s="154" t="s">
        <v>118</v>
      </c>
      <c r="AY196" s="14" t="s">
        <v>112</v>
      </c>
      <c r="BE196" s="155">
        <f t="shared" si="24"/>
        <v>0</v>
      </c>
      <c r="BF196" s="155">
        <f t="shared" si="25"/>
        <v>0</v>
      </c>
      <c r="BG196" s="155">
        <f t="shared" si="26"/>
        <v>0</v>
      </c>
      <c r="BH196" s="155">
        <f t="shared" si="27"/>
        <v>0</v>
      </c>
      <c r="BI196" s="155">
        <f t="shared" si="28"/>
        <v>0</v>
      </c>
      <c r="BJ196" s="14" t="s">
        <v>118</v>
      </c>
      <c r="BK196" s="155">
        <f t="shared" si="29"/>
        <v>0</v>
      </c>
      <c r="BL196" s="14" t="s">
        <v>117</v>
      </c>
      <c r="BM196" s="154" t="s">
        <v>459</v>
      </c>
    </row>
    <row r="197" spans="1:65" s="2" customFormat="1" ht="16.5" customHeight="1">
      <c r="A197" s="29"/>
      <c r="B197" s="141"/>
      <c r="C197" s="142" t="s">
        <v>72</v>
      </c>
      <c r="D197" s="142" t="s">
        <v>113</v>
      </c>
      <c r="E197" s="143" t="s">
        <v>460</v>
      </c>
      <c r="F197" s="144" t="s">
        <v>461</v>
      </c>
      <c r="G197" s="145" t="s">
        <v>142</v>
      </c>
      <c r="H197" s="146">
        <v>2</v>
      </c>
      <c r="I197" s="147"/>
      <c r="J197" s="148">
        <f t="shared" si="20"/>
        <v>0</v>
      </c>
      <c r="K197" s="149"/>
      <c r="L197" s="30"/>
      <c r="M197" s="150" t="s">
        <v>1</v>
      </c>
      <c r="N197" s="151" t="s">
        <v>38</v>
      </c>
      <c r="O197" s="58"/>
      <c r="P197" s="152">
        <f t="shared" si="21"/>
        <v>0</v>
      </c>
      <c r="Q197" s="152">
        <v>0</v>
      </c>
      <c r="R197" s="152">
        <f t="shared" si="22"/>
        <v>0</v>
      </c>
      <c r="S197" s="152">
        <v>0</v>
      </c>
      <c r="T197" s="153">
        <f t="shared" si="23"/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54" t="s">
        <v>117</v>
      </c>
      <c r="AT197" s="154" t="s">
        <v>113</v>
      </c>
      <c r="AU197" s="154" t="s">
        <v>118</v>
      </c>
      <c r="AY197" s="14" t="s">
        <v>112</v>
      </c>
      <c r="BE197" s="155">
        <f t="shared" si="24"/>
        <v>0</v>
      </c>
      <c r="BF197" s="155">
        <f t="shared" si="25"/>
        <v>0</v>
      </c>
      <c r="BG197" s="155">
        <f t="shared" si="26"/>
        <v>0</v>
      </c>
      <c r="BH197" s="155">
        <f t="shared" si="27"/>
        <v>0</v>
      </c>
      <c r="BI197" s="155">
        <f t="shared" si="28"/>
        <v>0</v>
      </c>
      <c r="BJ197" s="14" t="s">
        <v>118</v>
      </c>
      <c r="BK197" s="155">
        <f t="shared" si="29"/>
        <v>0</v>
      </c>
      <c r="BL197" s="14" t="s">
        <v>117</v>
      </c>
      <c r="BM197" s="154" t="s">
        <v>462</v>
      </c>
    </row>
    <row r="198" spans="1:65" s="2" customFormat="1" ht="16.5" customHeight="1">
      <c r="A198" s="29"/>
      <c r="B198" s="141"/>
      <c r="C198" s="142" t="s">
        <v>72</v>
      </c>
      <c r="D198" s="142" t="s">
        <v>113</v>
      </c>
      <c r="E198" s="143" t="s">
        <v>463</v>
      </c>
      <c r="F198" s="144" t="s">
        <v>464</v>
      </c>
      <c r="G198" s="145" t="s">
        <v>142</v>
      </c>
      <c r="H198" s="146">
        <v>2</v>
      </c>
      <c r="I198" s="147"/>
      <c r="J198" s="148">
        <f t="shared" si="20"/>
        <v>0</v>
      </c>
      <c r="K198" s="149"/>
      <c r="L198" s="30"/>
      <c r="M198" s="150" t="s">
        <v>1</v>
      </c>
      <c r="N198" s="151" t="s">
        <v>38</v>
      </c>
      <c r="O198" s="58"/>
      <c r="P198" s="152">
        <f t="shared" si="21"/>
        <v>0</v>
      </c>
      <c r="Q198" s="152">
        <v>0</v>
      </c>
      <c r="R198" s="152">
        <f t="shared" si="22"/>
        <v>0</v>
      </c>
      <c r="S198" s="152">
        <v>0</v>
      </c>
      <c r="T198" s="153">
        <f t="shared" si="23"/>
        <v>0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R198" s="154" t="s">
        <v>117</v>
      </c>
      <c r="AT198" s="154" t="s">
        <v>113</v>
      </c>
      <c r="AU198" s="154" t="s">
        <v>118</v>
      </c>
      <c r="AY198" s="14" t="s">
        <v>112</v>
      </c>
      <c r="BE198" s="155">
        <f t="shared" si="24"/>
        <v>0</v>
      </c>
      <c r="BF198" s="155">
        <f t="shared" si="25"/>
        <v>0</v>
      </c>
      <c r="BG198" s="155">
        <f t="shared" si="26"/>
        <v>0</v>
      </c>
      <c r="BH198" s="155">
        <f t="shared" si="27"/>
        <v>0</v>
      </c>
      <c r="BI198" s="155">
        <f t="shared" si="28"/>
        <v>0</v>
      </c>
      <c r="BJ198" s="14" t="s">
        <v>118</v>
      </c>
      <c r="BK198" s="155">
        <f t="shared" si="29"/>
        <v>0</v>
      </c>
      <c r="BL198" s="14" t="s">
        <v>117</v>
      </c>
      <c r="BM198" s="154" t="s">
        <v>465</v>
      </c>
    </row>
    <row r="199" spans="1:65" s="11" customFormat="1" ht="22.9" customHeight="1">
      <c r="B199" s="130"/>
      <c r="D199" s="131" t="s">
        <v>71</v>
      </c>
      <c r="E199" s="165" t="s">
        <v>466</v>
      </c>
      <c r="F199" s="165" t="s">
        <v>467</v>
      </c>
      <c r="I199" s="133"/>
      <c r="J199" s="166">
        <f>BK199</f>
        <v>0</v>
      </c>
      <c r="L199" s="130"/>
      <c r="M199" s="135"/>
      <c r="N199" s="136"/>
      <c r="O199" s="136"/>
      <c r="P199" s="137">
        <f>SUM(P200:P201)</f>
        <v>0</v>
      </c>
      <c r="Q199" s="136"/>
      <c r="R199" s="137">
        <f>SUM(R200:R201)</f>
        <v>0</v>
      </c>
      <c r="S199" s="136"/>
      <c r="T199" s="138">
        <f>SUM(T200:T201)</f>
        <v>0</v>
      </c>
      <c r="AR199" s="131" t="s">
        <v>80</v>
      </c>
      <c r="AT199" s="139" t="s">
        <v>71</v>
      </c>
      <c r="AU199" s="139" t="s">
        <v>80</v>
      </c>
      <c r="AY199" s="131" t="s">
        <v>112</v>
      </c>
      <c r="BK199" s="140">
        <f>SUM(BK200:BK201)</f>
        <v>0</v>
      </c>
    </row>
    <row r="200" spans="1:65" s="2" customFormat="1" ht="16.5" customHeight="1">
      <c r="A200" s="29"/>
      <c r="B200" s="141"/>
      <c r="C200" s="142" t="s">
        <v>72</v>
      </c>
      <c r="D200" s="142" t="s">
        <v>113</v>
      </c>
      <c r="E200" s="143" t="s">
        <v>468</v>
      </c>
      <c r="F200" s="144" t="s">
        <v>469</v>
      </c>
      <c r="G200" s="145" t="s">
        <v>142</v>
      </c>
      <c r="H200" s="146">
        <v>8</v>
      </c>
      <c r="I200" s="147"/>
      <c r="J200" s="148">
        <f>ROUND(I200*H200,2)</f>
        <v>0</v>
      </c>
      <c r="K200" s="149"/>
      <c r="L200" s="30"/>
      <c r="M200" s="150" t="s">
        <v>1</v>
      </c>
      <c r="N200" s="151" t="s">
        <v>38</v>
      </c>
      <c r="O200" s="58"/>
      <c r="P200" s="152">
        <f>O200*H200</f>
        <v>0</v>
      </c>
      <c r="Q200" s="152">
        <v>0</v>
      </c>
      <c r="R200" s="152">
        <f>Q200*H200</f>
        <v>0</v>
      </c>
      <c r="S200" s="152">
        <v>0</v>
      </c>
      <c r="T200" s="153">
        <f>S200*H200</f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4" t="s">
        <v>117</v>
      </c>
      <c r="AT200" s="154" t="s">
        <v>113</v>
      </c>
      <c r="AU200" s="154" t="s">
        <v>118</v>
      </c>
      <c r="AY200" s="14" t="s">
        <v>112</v>
      </c>
      <c r="BE200" s="155">
        <f>IF(N200="základná",J200,0)</f>
        <v>0</v>
      </c>
      <c r="BF200" s="155">
        <f>IF(N200="znížená",J200,0)</f>
        <v>0</v>
      </c>
      <c r="BG200" s="155">
        <f>IF(N200="zákl. prenesená",J200,0)</f>
        <v>0</v>
      </c>
      <c r="BH200" s="155">
        <f>IF(N200="zníž. prenesená",J200,0)</f>
        <v>0</v>
      </c>
      <c r="BI200" s="155">
        <f>IF(N200="nulová",J200,0)</f>
        <v>0</v>
      </c>
      <c r="BJ200" s="14" t="s">
        <v>118</v>
      </c>
      <c r="BK200" s="155">
        <f>ROUND(I200*H200,2)</f>
        <v>0</v>
      </c>
      <c r="BL200" s="14" t="s">
        <v>117</v>
      </c>
      <c r="BM200" s="154" t="s">
        <v>470</v>
      </c>
    </row>
    <row r="201" spans="1:65" s="2" customFormat="1" ht="16.5" customHeight="1">
      <c r="A201" s="29"/>
      <c r="B201" s="141"/>
      <c r="C201" s="142" t="s">
        <v>72</v>
      </c>
      <c r="D201" s="142" t="s">
        <v>113</v>
      </c>
      <c r="E201" s="143" t="s">
        <v>471</v>
      </c>
      <c r="F201" s="144" t="s">
        <v>472</v>
      </c>
      <c r="G201" s="145" t="s">
        <v>142</v>
      </c>
      <c r="H201" s="146">
        <v>3</v>
      </c>
      <c r="I201" s="147"/>
      <c r="J201" s="148">
        <f>ROUND(I201*H201,2)</f>
        <v>0</v>
      </c>
      <c r="K201" s="149"/>
      <c r="L201" s="30"/>
      <c r="M201" s="156" t="s">
        <v>1</v>
      </c>
      <c r="N201" s="157" t="s">
        <v>38</v>
      </c>
      <c r="O201" s="158"/>
      <c r="P201" s="159">
        <f>O201*H201</f>
        <v>0</v>
      </c>
      <c r="Q201" s="159">
        <v>0</v>
      </c>
      <c r="R201" s="159">
        <f>Q201*H201</f>
        <v>0</v>
      </c>
      <c r="S201" s="159">
        <v>0</v>
      </c>
      <c r="T201" s="160">
        <f>S201*H201</f>
        <v>0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R201" s="154" t="s">
        <v>117</v>
      </c>
      <c r="AT201" s="154" t="s">
        <v>113</v>
      </c>
      <c r="AU201" s="154" t="s">
        <v>118</v>
      </c>
      <c r="AY201" s="14" t="s">
        <v>112</v>
      </c>
      <c r="BE201" s="155">
        <f>IF(N201="základná",J201,0)</f>
        <v>0</v>
      </c>
      <c r="BF201" s="155">
        <f>IF(N201="znížená",J201,0)</f>
        <v>0</v>
      </c>
      <c r="BG201" s="155">
        <f>IF(N201="zákl. prenesená",J201,0)</f>
        <v>0</v>
      </c>
      <c r="BH201" s="155">
        <f>IF(N201="zníž. prenesená",J201,0)</f>
        <v>0</v>
      </c>
      <c r="BI201" s="155">
        <f>IF(N201="nulová",J201,0)</f>
        <v>0</v>
      </c>
      <c r="BJ201" s="14" t="s">
        <v>118</v>
      </c>
      <c r="BK201" s="155">
        <f>ROUND(I201*H201,2)</f>
        <v>0</v>
      </c>
      <c r="BL201" s="14" t="s">
        <v>117</v>
      </c>
      <c r="BM201" s="154" t="s">
        <v>473</v>
      </c>
    </row>
    <row r="202" spans="1:65" s="2" customFormat="1" ht="6.95" customHeight="1">
      <c r="A202" s="29"/>
      <c r="B202" s="47"/>
      <c r="C202" s="48"/>
      <c r="D202" s="48"/>
      <c r="E202" s="48"/>
      <c r="F202" s="48"/>
      <c r="G202" s="48"/>
      <c r="H202" s="48"/>
      <c r="I202" s="48"/>
      <c r="J202" s="48"/>
      <c r="K202" s="48"/>
      <c r="L202" s="30"/>
      <c r="M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</row>
  </sheetData>
  <autoFilter ref="C121:K201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8.2 - SO 02 MaRZ a meradl...</vt:lpstr>
      <vt:lpstr>8.1 - SO 01 - STL prípojk...</vt:lpstr>
      <vt:lpstr>'8.1 - SO 01 - STL prípojk...'!Názvy_tlače</vt:lpstr>
      <vt:lpstr>'8.2 - SO 02 MaRZ a meradl...'!Názvy_tlače</vt:lpstr>
      <vt:lpstr>'Rekapitulácia stavby'!Názvy_tlače</vt:lpstr>
      <vt:lpstr>'8.1 - SO 01 - STL prípojk...'!Oblasť_tlače</vt:lpstr>
      <vt:lpstr>'8.2 - SO 02 MaRZ a meradl...'!Oblasť_tlače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Kondáš</dc:creator>
  <cp:lastModifiedBy>Milan Mihaľko</cp:lastModifiedBy>
  <dcterms:created xsi:type="dcterms:W3CDTF">2024-05-24T10:56:18Z</dcterms:created>
  <dcterms:modified xsi:type="dcterms:W3CDTF">2024-05-27T08:07:00Z</dcterms:modified>
</cp:coreProperties>
</file>