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04" yWindow="516" windowWidth="22716" windowHeight="8940" firstSheet="1" activeTab="1"/>
  </bookViews>
  <sheets>
    <sheet name="Rekapitulácia stavby" sheetId="1" state="veryHidden" r:id="rId1"/>
    <sheet name="OPORNÝ MÚR" sheetId="2" r:id="rId2"/>
  </sheets>
  <definedNames>
    <definedName name="_xlnm._FilterDatabase" localSheetId="1" hidden="1">'OPORNÝ MÚR'!$C$128:$K$224</definedName>
    <definedName name="_xlnm.Print_Titles" localSheetId="1">'OPORNÝ MÚR'!$128:$128</definedName>
    <definedName name="_xlnm.Print_Titles" localSheetId="0">'Rekapitulácia stavby'!$92:$92</definedName>
    <definedName name="_xlnm.Print_Area" localSheetId="1">'OPORNÝ MÚR'!$C$4:$J$76,'OPORNÝ MÚR'!$C$116:$K$224</definedName>
    <definedName name="_xlnm.Print_Area" localSheetId="0">'Rekapitulácia stavby'!$D$4:$AO$76,'Rekapitulácia stavby'!$C$82:$AQ$96</definedName>
  </definedNames>
  <calcPr calcId="124519"/>
</workbook>
</file>

<file path=xl/calcChain.xml><?xml version="1.0" encoding="utf-8"?>
<calcChain xmlns="http://schemas.openxmlformats.org/spreadsheetml/2006/main">
  <c r="J37" i="2"/>
  <c r="J36"/>
  <c r="AY95" i="1"/>
  <c r="J35" i="2"/>
  <c r="AX95" i="1"/>
  <c r="BI224" i="2"/>
  <c r="BH224"/>
  <c r="BG224"/>
  <c r="BE224"/>
  <c r="T224"/>
  <c r="R224"/>
  <c r="P224"/>
  <c r="BK224"/>
  <c r="J224"/>
  <c r="BF224"/>
  <c r="BI223"/>
  <c r="BH223"/>
  <c r="BG223"/>
  <c r="BE223"/>
  <c r="T223"/>
  <c r="R223"/>
  <c r="P223"/>
  <c r="BK223"/>
  <c r="J223"/>
  <c r="BF223"/>
  <c r="BI222"/>
  <c r="BH222"/>
  <c r="BG222"/>
  <c r="BE222"/>
  <c r="T222"/>
  <c r="R222"/>
  <c r="P222"/>
  <c r="BK222"/>
  <c r="J222"/>
  <c r="BF222"/>
  <c r="BI221"/>
  <c r="BH221"/>
  <c r="BG221"/>
  <c r="BE221"/>
  <c r="T221"/>
  <c r="T220"/>
  <c r="R221"/>
  <c r="R220"/>
  <c r="P221"/>
  <c r="P220"/>
  <c r="BK221"/>
  <c r="BK220"/>
  <c r="J220" s="1"/>
  <c r="J109" s="1"/>
  <c r="J221"/>
  <c r="BF221" s="1"/>
  <c r="BI219"/>
  <c r="BH219"/>
  <c r="BG219"/>
  <c r="BE219"/>
  <c r="T219"/>
  <c r="R219"/>
  <c r="P219"/>
  <c r="BK219"/>
  <c r="J219"/>
  <c r="BF219" s="1"/>
  <c r="BI218"/>
  <c r="BH218"/>
  <c r="BG218"/>
  <c r="BE218"/>
  <c r="T218"/>
  <c r="R218"/>
  <c r="P218"/>
  <c r="BK218"/>
  <c r="J218"/>
  <c r="BF218" s="1"/>
  <c r="BI217"/>
  <c r="BH217"/>
  <c r="BG217"/>
  <c r="BE217"/>
  <c r="T217"/>
  <c r="R217"/>
  <c r="P217"/>
  <c r="BK217"/>
  <c r="J217"/>
  <c r="BF217"/>
  <c r="BI216"/>
  <c r="BH216"/>
  <c r="BG216"/>
  <c r="BE216"/>
  <c r="T216"/>
  <c r="R216"/>
  <c r="P216"/>
  <c r="BK216"/>
  <c r="J216"/>
  <c r="BF216" s="1"/>
  <c r="BI215"/>
  <c r="BH215"/>
  <c r="BG215"/>
  <c r="BE215"/>
  <c r="T215"/>
  <c r="R215"/>
  <c r="P215"/>
  <c r="BK215"/>
  <c r="J215"/>
  <c r="BF215"/>
  <c r="BI214"/>
  <c r="BH214"/>
  <c r="BG214"/>
  <c r="BE214"/>
  <c r="T214"/>
  <c r="R214"/>
  <c r="P214"/>
  <c r="BK214"/>
  <c r="J214"/>
  <c r="BF214" s="1"/>
  <c r="BI213"/>
  <c r="BH213"/>
  <c r="BG213"/>
  <c r="BE213"/>
  <c r="T213"/>
  <c r="R213"/>
  <c r="P213"/>
  <c r="BK213"/>
  <c r="J213"/>
  <c r="BF213"/>
  <c r="BI212"/>
  <c r="BH212"/>
  <c r="BG212"/>
  <c r="BE212"/>
  <c r="T212"/>
  <c r="T211" s="1"/>
  <c r="T210" s="1"/>
  <c r="R212"/>
  <c r="R211" s="1"/>
  <c r="R210" s="1"/>
  <c r="P212"/>
  <c r="P211"/>
  <c r="P210" s="1"/>
  <c r="BK212"/>
  <c r="BK211" s="1"/>
  <c r="J212"/>
  <c r="BF212"/>
  <c r="BI209"/>
  <c r="BH209"/>
  <c r="BG209"/>
  <c r="BE209"/>
  <c r="T209"/>
  <c r="R209"/>
  <c r="P209"/>
  <c r="BK209"/>
  <c r="J209"/>
  <c r="BF209"/>
  <c r="BI208"/>
  <c r="BH208"/>
  <c r="BG208"/>
  <c r="BE208"/>
  <c r="T208"/>
  <c r="R208"/>
  <c r="P208"/>
  <c r="BK208"/>
  <c r="J208"/>
  <c r="BF208" s="1"/>
  <c r="BI207"/>
  <c r="BH207"/>
  <c r="BG207"/>
  <c r="BE207"/>
  <c r="T207"/>
  <c r="T206"/>
  <c r="R207"/>
  <c r="R206" s="1"/>
  <c r="P207"/>
  <c r="P206"/>
  <c r="BK207"/>
  <c r="BK206" s="1"/>
  <c r="J206" s="1"/>
  <c r="J106" s="1"/>
  <c r="J207"/>
  <c r="BF207" s="1"/>
  <c r="BI205"/>
  <c r="BH205"/>
  <c r="BG205"/>
  <c r="BE205"/>
  <c r="T205"/>
  <c r="R205"/>
  <c r="P205"/>
  <c r="BK205"/>
  <c r="J205"/>
  <c r="BF205"/>
  <c r="BI204"/>
  <c r="BH204"/>
  <c r="BG204"/>
  <c r="BE204"/>
  <c r="T204"/>
  <c r="R204"/>
  <c r="P204"/>
  <c r="BK204"/>
  <c r="J204"/>
  <c r="BF204" s="1"/>
  <c r="BI203"/>
  <c r="BH203"/>
  <c r="BG203"/>
  <c r="BE203"/>
  <c r="T203"/>
  <c r="R203"/>
  <c r="P203"/>
  <c r="BK203"/>
  <c r="J203"/>
  <c r="BF203"/>
  <c r="BI202"/>
  <c r="BH202"/>
  <c r="BG202"/>
  <c r="BE202"/>
  <c r="T202"/>
  <c r="T201" s="1"/>
  <c r="R202"/>
  <c r="R201"/>
  <c r="P202"/>
  <c r="P201" s="1"/>
  <c r="BK202"/>
  <c r="BK201"/>
  <c r="J201" s="1"/>
  <c r="J105" s="1"/>
  <c r="J202"/>
  <c r="BF202"/>
  <c r="BI200"/>
  <c r="BH200"/>
  <c r="BG200"/>
  <c r="BE200"/>
  <c r="T200"/>
  <c r="R200"/>
  <c r="P200"/>
  <c r="BK200"/>
  <c r="J200"/>
  <c r="BF200" s="1"/>
  <c r="BI199"/>
  <c r="BH199"/>
  <c r="BG199"/>
  <c r="BE199"/>
  <c r="T199"/>
  <c r="R199"/>
  <c r="P199"/>
  <c r="BK199"/>
  <c r="J199"/>
  <c r="BF199"/>
  <c r="BI198"/>
  <c r="BH198"/>
  <c r="BG198"/>
  <c r="BE198"/>
  <c r="T198"/>
  <c r="R198"/>
  <c r="P198"/>
  <c r="BK198"/>
  <c r="J198"/>
  <c r="BF198"/>
  <c r="BI197"/>
  <c r="BH197"/>
  <c r="BG197"/>
  <c r="BE197"/>
  <c r="T197"/>
  <c r="R197"/>
  <c r="P197"/>
  <c r="BK197"/>
  <c r="J197"/>
  <c r="BF197"/>
  <c r="BI196"/>
  <c r="BH196"/>
  <c r="BG196"/>
  <c r="BE196"/>
  <c r="T196"/>
  <c r="R196"/>
  <c r="P196"/>
  <c r="BK196"/>
  <c r="J196"/>
  <c r="BF196"/>
  <c r="BI195"/>
  <c r="BH195"/>
  <c r="BG195"/>
  <c r="BE195"/>
  <c r="T195"/>
  <c r="R195"/>
  <c r="P195"/>
  <c r="BK195"/>
  <c r="J195"/>
  <c r="BF195"/>
  <c r="BI194"/>
  <c r="BH194"/>
  <c r="BG194"/>
  <c r="BE194"/>
  <c r="T194"/>
  <c r="R194"/>
  <c r="P194"/>
  <c r="BK194"/>
  <c r="J194"/>
  <c r="BF194"/>
  <c r="BI193"/>
  <c r="BH193"/>
  <c r="BG193"/>
  <c r="BE193"/>
  <c r="T193"/>
  <c r="R193"/>
  <c r="P193"/>
  <c r="BK193"/>
  <c r="J193"/>
  <c r="BF193"/>
  <c r="BI192"/>
  <c r="BH192"/>
  <c r="BG192"/>
  <c r="BE192"/>
  <c r="T192"/>
  <c r="R192"/>
  <c r="P192"/>
  <c r="BK192"/>
  <c r="J192"/>
  <c r="BF192"/>
  <c r="BI191"/>
  <c r="BH191"/>
  <c r="BG191"/>
  <c r="BE191"/>
  <c r="T191"/>
  <c r="R191"/>
  <c r="P191"/>
  <c r="BK191"/>
  <c r="J191"/>
  <c r="BF191"/>
  <c r="BI190"/>
  <c r="BH190"/>
  <c r="BG190"/>
  <c r="BE190"/>
  <c r="T190"/>
  <c r="R190"/>
  <c r="P190"/>
  <c r="BK190"/>
  <c r="J190"/>
  <c r="BF190"/>
  <c r="BI189"/>
  <c r="BH189"/>
  <c r="BG189"/>
  <c r="BE189"/>
  <c r="T189"/>
  <c r="R189"/>
  <c r="P189"/>
  <c r="BK189"/>
  <c r="J189"/>
  <c r="BF189"/>
  <c r="BI188"/>
  <c r="BH188"/>
  <c r="BG188"/>
  <c r="BE188"/>
  <c r="T188"/>
  <c r="T187"/>
  <c r="R188"/>
  <c r="R187"/>
  <c r="P188"/>
  <c r="P187"/>
  <c r="BK188"/>
  <c r="BK187"/>
  <c r="J187" s="1"/>
  <c r="J104" s="1"/>
  <c r="J188"/>
  <c r="BF188" s="1"/>
  <c r="BI186"/>
  <c r="BH186"/>
  <c r="BG186"/>
  <c r="BE186"/>
  <c r="T186"/>
  <c r="R186"/>
  <c r="P186"/>
  <c r="BK186"/>
  <c r="BK184" s="1"/>
  <c r="J184" s="1"/>
  <c r="J103" s="1"/>
  <c r="J186"/>
  <c r="BF186"/>
  <c r="BI185"/>
  <c r="BH185"/>
  <c r="BG185"/>
  <c r="BE185"/>
  <c r="T185"/>
  <c r="T184"/>
  <c r="R185"/>
  <c r="R184"/>
  <c r="P185"/>
  <c r="P184"/>
  <c r="BK185"/>
  <c r="J185"/>
  <c r="BF185" s="1"/>
  <c r="BI183"/>
  <c r="BH183"/>
  <c r="BG183"/>
  <c r="BE183"/>
  <c r="T183"/>
  <c r="T182"/>
  <c r="R183"/>
  <c r="R182"/>
  <c r="P183"/>
  <c r="P182"/>
  <c r="BK183"/>
  <c r="BK182"/>
  <c r="J182" s="1"/>
  <c r="J102" s="1"/>
  <c r="J183"/>
  <c r="BF183" s="1"/>
  <c r="BI181"/>
  <c r="BH181"/>
  <c r="BG181"/>
  <c r="BE181"/>
  <c r="T181"/>
  <c r="R181"/>
  <c r="P181"/>
  <c r="BK181"/>
  <c r="J181"/>
  <c r="BF181"/>
  <c r="BI180"/>
  <c r="BH180"/>
  <c r="BG180"/>
  <c r="BE180"/>
  <c r="T180"/>
  <c r="R180"/>
  <c r="P180"/>
  <c r="BK180"/>
  <c r="J180"/>
  <c r="BF180"/>
  <c r="BI179"/>
  <c r="BH179"/>
  <c r="BG179"/>
  <c r="BE179"/>
  <c r="T179"/>
  <c r="R179"/>
  <c r="P179"/>
  <c r="BK179"/>
  <c r="J179"/>
  <c r="BF179"/>
  <c r="BI178"/>
  <c r="BH178"/>
  <c r="BG178"/>
  <c r="BE178"/>
  <c r="T178"/>
  <c r="R178"/>
  <c r="P178"/>
  <c r="BK178"/>
  <c r="J178"/>
  <c r="BF178"/>
  <c r="BI177"/>
  <c r="BH177"/>
  <c r="BG177"/>
  <c r="BE177"/>
  <c r="T177"/>
  <c r="R177"/>
  <c r="P177"/>
  <c r="BK177"/>
  <c r="J177"/>
  <c r="BF177"/>
  <c r="BI176"/>
  <c r="BH176"/>
  <c r="BG176"/>
  <c r="BE176"/>
  <c r="T176"/>
  <c r="T175"/>
  <c r="R176"/>
  <c r="R175"/>
  <c r="P176"/>
  <c r="P175"/>
  <c r="BK176"/>
  <c r="BK175"/>
  <c r="J175" s="1"/>
  <c r="J101" s="1"/>
  <c r="J176"/>
  <c r="BF176" s="1"/>
  <c r="BI174"/>
  <c r="BH174"/>
  <c r="BG174"/>
  <c r="BE174"/>
  <c r="T174"/>
  <c r="R174"/>
  <c r="P174"/>
  <c r="BK174"/>
  <c r="J174"/>
  <c r="BF174"/>
  <c r="BI173"/>
  <c r="BH173"/>
  <c r="BG173"/>
  <c r="BE173"/>
  <c r="T173"/>
  <c r="R173"/>
  <c r="P173"/>
  <c r="BK173"/>
  <c r="J173"/>
  <c r="BF173"/>
  <c r="BI172"/>
  <c r="BH172"/>
  <c r="BG172"/>
  <c r="BE172"/>
  <c r="T172"/>
  <c r="R172"/>
  <c r="P172"/>
  <c r="BK172"/>
  <c r="J172"/>
  <c r="BF172"/>
  <c r="BI171"/>
  <c r="BH171"/>
  <c r="BG171"/>
  <c r="BE171"/>
  <c r="T171"/>
  <c r="R171"/>
  <c r="P171"/>
  <c r="BK171"/>
  <c r="J171"/>
  <c r="BF171"/>
  <c r="BI170"/>
  <c r="BH170"/>
  <c r="BG170"/>
  <c r="BE170"/>
  <c r="T170"/>
  <c r="R170"/>
  <c r="P170"/>
  <c r="BK170"/>
  <c r="J170"/>
  <c r="BF170"/>
  <c r="BI169"/>
  <c r="BH169"/>
  <c r="BG169"/>
  <c r="BE169"/>
  <c r="T169"/>
  <c r="R169"/>
  <c r="P169"/>
  <c r="BK169"/>
  <c r="J169"/>
  <c r="BF169"/>
  <c r="BI168"/>
  <c r="BH168"/>
  <c r="BG168"/>
  <c r="BE168"/>
  <c r="T168"/>
  <c r="T167"/>
  <c r="R168"/>
  <c r="R167"/>
  <c r="P168"/>
  <c r="P167"/>
  <c r="BK168"/>
  <c r="BK167"/>
  <c r="J167" s="1"/>
  <c r="J100" s="1"/>
  <c r="J168"/>
  <c r="BF168" s="1"/>
  <c r="BI166"/>
  <c r="BH166"/>
  <c r="BG166"/>
  <c r="BE166"/>
  <c r="T166"/>
  <c r="R166"/>
  <c r="P166"/>
  <c r="BK166"/>
  <c r="BK164" s="1"/>
  <c r="J164" s="1"/>
  <c r="J99" s="1"/>
  <c r="J166"/>
  <c r="BF166"/>
  <c r="BI165"/>
  <c r="BH165"/>
  <c r="BG165"/>
  <c r="BE165"/>
  <c r="T165"/>
  <c r="T164"/>
  <c r="R165"/>
  <c r="R164"/>
  <c r="P165"/>
  <c r="P164"/>
  <c r="BK165"/>
  <c r="J165"/>
  <c r="BF165" s="1"/>
  <c r="BI163"/>
  <c r="BH163"/>
  <c r="BG163"/>
  <c r="BE163"/>
  <c r="T163"/>
  <c r="R163"/>
  <c r="P163"/>
  <c r="BK163"/>
  <c r="J163"/>
  <c r="BF163"/>
  <c r="BI162"/>
  <c r="BH162"/>
  <c r="BG162"/>
  <c r="BE162"/>
  <c r="T162"/>
  <c r="R162"/>
  <c r="P162"/>
  <c r="BK162"/>
  <c r="J162"/>
  <c r="BF162"/>
  <c r="BI161"/>
  <c r="BH161"/>
  <c r="BG161"/>
  <c r="BE161"/>
  <c r="T161"/>
  <c r="R161"/>
  <c r="P161"/>
  <c r="BK161"/>
  <c r="J161"/>
  <c r="BF161"/>
  <c r="BI160"/>
  <c r="BH160"/>
  <c r="BG160"/>
  <c r="BE160"/>
  <c r="T160"/>
  <c r="R160"/>
  <c r="P160"/>
  <c r="BK160"/>
  <c r="J160"/>
  <c r="BF160"/>
  <c r="BI159"/>
  <c r="BH159"/>
  <c r="BG159"/>
  <c r="BE159"/>
  <c r="T159"/>
  <c r="R159"/>
  <c r="P159"/>
  <c r="BK159"/>
  <c r="J159"/>
  <c r="BF159"/>
  <c r="BI158"/>
  <c r="BH158"/>
  <c r="BG158"/>
  <c r="BE158"/>
  <c r="T158"/>
  <c r="R158"/>
  <c r="P158"/>
  <c r="BK158"/>
  <c r="J158"/>
  <c r="BF158"/>
  <c r="BI157"/>
  <c r="BH157"/>
  <c r="BG157"/>
  <c r="BE157"/>
  <c r="T157"/>
  <c r="R157"/>
  <c r="P157"/>
  <c r="BK157"/>
  <c r="J157"/>
  <c r="BF157"/>
  <c r="BI156"/>
  <c r="BH156"/>
  <c r="BG156"/>
  <c r="BE156"/>
  <c r="T156"/>
  <c r="R156"/>
  <c r="P156"/>
  <c r="BK156"/>
  <c r="J156"/>
  <c r="BF156"/>
  <c r="BI155"/>
  <c r="BH155"/>
  <c r="BG155"/>
  <c r="BE155"/>
  <c r="T155"/>
  <c r="R155"/>
  <c r="P155"/>
  <c r="BK155"/>
  <c r="J155"/>
  <c r="BF155"/>
  <c r="BI154"/>
  <c r="BH154"/>
  <c r="BG154"/>
  <c r="BE154"/>
  <c r="T154"/>
  <c r="R154"/>
  <c r="P154"/>
  <c r="BK154"/>
  <c r="J154"/>
  <c r="BF154"/>
  <c r="BI153"/>
  <c r="BH153"/>
  <c r="BG153"/>
  <c r="BE153"/>
  <c r="T153"/>
  <c r="R153"/>
  <c r="P153"/>
  <c r="BK153"/>
  <c r="J153"/>
  <c r="BF153"/>
  <c r="BI152"/>
  <c r="BH152"/>
  <c r="BG152"/>
  <c r="BE152"/>
  <c r="T152"/>
  <c r="R152"/>
  <c r="P152"/>
  <c r="BK152"/>
  <c r="J152"/>
  <c r="BF152"/>
  <c r="BI151"/>
  <c r="BH151"/>
  <c r="BG151"/>
  <c r="BE151"/>
  <c r="T151"/>
  <c r="R151"/>
  <c r="P151"/>
  <c r="BK151"/>
  <c r="J151"/>
  <c r="BF151"/>
  <c r="BI150"/>
  <c r="BH150"/>
  <c r="BG150"/>
  <c r="BE150"/>
  <c r="T150"/>
  <c r="R150"/>
  <c r="P150"/>
  <c r="BK150"/>
  <c r="J150"/>
  <c r="BF150"/>
  <c r="BI149"/>
  <c r="BH149"/>
  <c r="BG149"/>
  <c r="BE149"/>
  <c r="T149"/>
  <c r="R149"/>
  <c r="P149"/>
  <c r="BK149"/>
  <c r="J149"/>
  <c r="BF149"/>
  <c r="BI148"/>
  <c r="BH148"/>
  <c r="BG148"/>
  <c r="BE148"/>
  <c r="T148"/>
  <c r="R148"/>
  <c r="P148"/>
  <c r="BK148"/>
  <c r="J148"/>
  <c r="BF148"/>
  <c r="BI147"/>
  <c r="BH147"/>
  <c r="BG147"/>
  <c r="BE147"/>
  <c r="T147"/>
  <c r="R147"/>
  <c r="P147"/>
  <c r="BK147"/>
  <c r="J147"/>
  <c r="BF147"/>
  <c r="BI146"/>
  <c r="BH146"/>
  <c r="BG146"/>
  <c r="BE146"/>
  <c r="T146"/>
  <c r="R146"/>
  <c r="P146"/>
  <c r="BK146"/>
  <c r="J146"/>
  <c r="BF146"/>
  <c r="BI145"/>
  <c r="BH145"/>
  <c r="BG145"/>
  <c r="BE145"/>
  <c r="T145"/>
  <c r="R145"/>
  <c r="P145"/>
  <c r="BK145"/>
  <c r="J145"/>
  <c r="BF145"/>
  <c r="BI144"/>
  <c r="BH144"/>
  <c r="BG144"/>
  <c r="BE144"/>
  <c r="T144"/>
  <c r="R144"/>
  <c r="P144"/>
  <c r="BK144"/>
  <c r="J144"/>
  <c r="BF144"/>
  <c r="BI143"/>
  <c r="BH143"/>
  <c r="BG143"/>
  <c r="BE143"/>
  <c r="T143"/>
  <c r="R143"/>
  <c r="P143"/>
  <c r="BK143"/>
  <c r="J143"/>
  <c r="BF143"/>
  <c r="BI142"/>
  <c r="BH142"/>
  <c r="BG142"/>
  <c r="BE142"/>
  <c r="T142"/>
  <c r="R142"/>
  <c r="P142"/>
  <c r="BK142"/>
  <c r="J142"/>
  <c r="BF142"/>
  <c r="BI141"/>
  <c r="BH141"/>
  <c r="BG141"/>
  <c r="BE141"/>
  <c r="T141"/>
  <c r="R141"/>
  <c r="P141"/>
  <c r="BK141"/>
  <c r="J141"/>
  <c r="BF141"/>
  <c r="BI140"/>
  <c r="BH140"/>
  <c r="BG140"/>
  <c r="BE140"/>
  <c r="T140"/>
  <c r="R140"/>
  <c r="P140"/>
  <c r="BK140"/>
  <c r="J140"/>
  <c r="BF140"/>
  <c r="BI139"/>
  <c r="BH139"/>
  <c r="BG139"/>
  <c r="BE139"/>
  <c r="T139"/>
  <c r="R139"/>
  <c r="P139"/>
  <c r="BK139"/>
  <c r="J139"/>
  <c r="BF139"/>
  <c r="BI138"/>
  <c r="BH138"/>
  <c r="BG138"/>
  <c r="BE138"/>
  <c r="T138"/>
  <c r="R138"/>
  <c r="P138"/>
  <c r="BK138"/>
  <c r="J138"/>
  <c r="BF138"/>
  <c r="BI137"/>
  <c r="BH137"/>
  <c r="BG137"/>
  <c r="BE137"/>
  <c r="T137"/>
  <c r="R137"/>
  <c r="P137"/>
  <c r="BK137"/>
  <c r="J137"/>
  <c r="BF137"/>
  <c r="BI136"/>
  <c r="BH136"/>
  <c r="BG136"/>
  <c r="BE136"/>
  <c r="T136"/>
  <c r="R136"/>
  <c r="P136"/>
  <c r="BK136"/>
  <c r="J136"/>
  <c r="BF136"/>
  <c r="BI135"/>
  <c r="BH135"/>
  <c r="BG135"/>
  <c r="BE135"/>
  <c r="T135"/>
  <c r="R135"/>
  <c r="P135"/>
  <c r="BK135"/>
  <c r="J135"/>
  <c r="BF135"/>
  <c r="BI134"/>
  <c r="BH134"/>
  <c r="BG134"/>
  <c r="BE134"/>
  <c r="T134"/>
  <c r="R134"/>
  <c r="P134"/>
  <c r="BK134"/>
  <c r="J134"/>
  <c r="BF134"/>
  <c r="BI133"/>
  <c r="BH133"/>
  <c r="BG133"/>
  <c r="BE133"/>
  <c r="T133"/>
  <c r="R133"/>
  <c r="P133"/>
  <c r="BK133"/>
  <c r="J133"/>
  <c r="BF133"/>
  <c r="BI132"/>
  <c r="F37"/>
  <c r="BD95" i="1" s="1"/>
  <c r="BD94" s="1"/>
  <c r="W33" s="1"/>
  <c r="BH132" i="2"/>
  <c r="F36" s="1"/>
  <c r="BC95" i="1" s="1"/>
  <c r="BC94" s="1"/>
  <c r="BG132" i="2"/>
  <c r="F35"/>
  <c r="BB95" i="1" s="1"/>
  <c r="BB94" s="1"/>
  <c r="BE132" i="2"/>
  <c r="J33" s="1"/>
  <c r="AV95" i="1" s="1"/>
  <c r="T132" i="2"/>
  <c r="T131"/>
  <c r="R132"/>
  <c r="R131"/>
  <c r="R130" s="1"/>
  <c r="R129" s="1"/>
  <c r="P132"/>
  <c r="P131"/>
  <c r="P130" s="1"/>
  <c r="P129" s="1"/>
  <c r="AU95" i="1" s="1"/>
  <c r="AU94" s="1"/>
  <c r="BK132" i="2"/>
  <c r="BK131" s="1"/>
  <c r="J132"/>
  <c r="BF132" s="1"/>
  <c r="F123"/>
  <c r="E121"/>
  <c r="F89"/>
  <c r="E87"/>
  <c r="J24"/>
  <c r="E24"/>
  <c r="J92" s="1"/>
  <c r="J23"/>
  <c r="J21"/>
  <c r="E21"/>
  <c r="J91" s="1"/>
  <c r="J20"/>
  <c r="J18"/>
  <c r="E18"/>
  <c r="F126" s="1"/>
  <c r="F92"/>
  <c r="J17"/>
  <c r="J15"/>
  <c r="E15"/>
  <c r="F125"/>
  <c r="F91"/>
  <c r="J14"/>
  <c r="J12"/>
  <c r="J123"/>
  <c r="J89"/>
  <c r="E119"/>
  <c r="E85"/>
  <c r="AS94" i="1"/>
  <c r="L90"/>
  <c r="AM90"/>
  <c r="AM89"/>
  <c r="L89"/>
  <c r="AM87"/>
  <c r="L87"/>
  <c r="L85"/>
  <c r="L84"/>
  <c r="AY94" l="1"/>
  <c r="W32"/>
  <c r="BK210" i="2"/>
  <c r="J210" s="1"/>
  <c r="J107" s="1"/>
  <c r="J211"/>
  <c r="J108" s="1"/>
  <c r="AT95" i="1"/>
  <c r="T130" i="2"/>
  <c r="T129" s="1"/>
  <c r="F34"/>
  <c r="BA95" i="1" s="1"/>
  <c r="BA94" s="1"/>
  <c r="J34" i="2"/>
  <c r="AW95" i="1" s="1"/>
  <c r="BK130" i="2"/>
  <c r="J131"/>
  <c r="J98" s="1"/>
  <c r="W31" i="1"/>
  <c r="AX94"/>
  <c r="J126" i="2"/>
  <c r="F33"/>
  <c r="AZ95" i="1" s="1"/>
  <c r="AZ94" s="1"/>
  <c r="J125" i="2"/>
  <c r="BK129" l="1"/>
  <c r="J129" s="1"/>
  <c r="J130"/>
  <c r="J97" s="1"/>
  <c r="AW94" i="1"/>
  <c r="AK30" s="1"/>
  <c r="W30"/>
  <c r="AV94"/>
  <c r="W29"/>
  <c r="J96" i="2" l="1"/>
  <c r="J30"/>
  <c r="AT94" i="1"/>
  <c r="AK29"/>
  <c r="J39" i="2" l="1"/>
  <c r="AG95" i="1"/>
  <c r="AN95" l="1"/>
  <c r="AG94"/>
  <c r="AN94" l="1"/>
  <c r="AK26"/>
  <c r="AK35" s="1"/>
</calcChain>
</file>

<file path=xl/sharedStrings.xml><?xml version="1.0" encoding="utf-8"?>
<sst xmlns="http://schemas.openxmlformats.org/spreadsheetml/2006/main" count="1492" uniqueCount="426">
  <si>
    <t>Export Komplet</t>
  </si>
  <si>
    <t/>
  </si>
  <si>
    <t>2.0</t>
  </si>
  <si>
    <t>False</t>
  </si>
  <si>
    <t>{92eacf17-6cfd-4581-9db7-4c5a5c191bab}</t>
  </si>
  <si>
    <t>&gt;&gt;  skryté stĺpce  &lt;&lt;</t>
  </si>
  <si>
    <t>0,001</t>
  </si>
  <si>
    <t>20</t>
  </si>
  <si>
    <t>REKAPITULÁCIA STAVBY</t>
  </si>
  <si>
    <t>v ---  nižšie sa nachádzajú doplnkové a pomocné údaje k zostavám  --- v</t>
  </si>
  <si>
    <t>Návod na vyplnenie</t>
  </si>
  <si>
    <t>Kód:</t>
  </si>
  <si>
    <t>IMPORT</t>
  </si>
  <si>
    <t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</si>
  <si>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</si>
  <si>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ROZPOCET Výstavba oporného múra a oplotenia na ihrisku pri Mlyne, ul. Hrnčiarská</t>
  </si>
  <si>
    <t>JKSO:</t>
  </si>
  <si>
    <t>KS:</t>
  </si>
  <si>
    <t>Miesto:</t>
  </si>
  <si>
    <t xml:space="preserve"> </t>
  </si>
  <si>
    <t>Dátum:</t>
  </si>
  <si>
    <t>2. 4. 2021</t>
  </si>
  <si>
    <t>Objednávateľ:</t>
  </si>
  <si>
    <t>IČO:</t>
  </si>
  <si>
    <t>IČ DPH:</t>
  </si>
  <si>
    <t>Zhotoviteľ:</t>
  </si>
  <si>
    <t>Vyplň údaj</t>
  </si>
  <si>
    <t>Projektant:</t>
  </si>
  <si>
    <t>True</t>
  </si>
  <si>
    <t>0,01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</si>
  <si>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</si>
  <si>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</si>
  <si>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</si>
  <si>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</si>
  <si>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</si>
  <si>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</si>
  <si>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</si>
  <si>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</si>
  <si>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</si>
  <si>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</si>
  <si>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</si>
  <si>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</si>
  <si>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</si>
  <si>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</si>
  <si>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</si>
  <si>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</si>
  <si>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</si>
  <si>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</si>
  <si>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</si>
  <si>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</si>
  <si>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</si>
  <si>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</si>
  <si>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</si>
  <si>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</si>
  <si>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</si>
  <si>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</si>
  <si>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</si>
  <si>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</si>
  <si>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</si>
  <si>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</si>
  <si>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</si>
  <si>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</si>
  <si>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</si>
  <si>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</si>
  <si>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</si>
  <si>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</si>
  <si>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</si>
  <si>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</si>
  <si>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</si>
  <si>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</si>
  <si>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</si>
  <si>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</si>
  <si>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</si>
  <si>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###NOIMPORT###</t>
  </si>
  <si>
    <t>{00000000-0000-0000-0000-000000000000}</t>
  </si>
  <si>
    <t>/</t>
  </si>
  <si>
    <t>Objekt2</t>
  </si>
  <si>
    <t>OPORNÝ MÚR</t>
  </si>
  <si>
    <t>STA</t>
  </si>
  <si>
    <t>1</t>
  </si>
  <si>
    <t>{05182a24-16d2-4174-a408-e7066f3aadc4}</t>
  </si>
  <si>
    <t>KRYCÍ LIST ROZPOČTU</t>
  </si>
  <si>
    <t>Objekt:</t>
  </si>
  <si>
    <t>REKAPITULÁCIA ROZPOČTU</t>
  </si>
  <si>
    <t>Kód dielu - Popis</t>
  </si>
  <si>
    <t>Cena celkom [EUR]</t>
  </si>
  <si>
    <t>Náklady z rozpočtu</t>
  </si>
  <si>
    <t>-1</t>
  </si>
  <si>
    <t xml:space="preserve">HSV - Práce a dodávky HSV   </t>
  </si>
  <si>
    <t xml:space="preserve">    1 - Zemné práce   </t>
  </si>
  <si>
    <t xml:space="preserve">    2 - Zakladanie   </t>
  </si>
  <si>
    <t xml:space="preserve">    3 - Zvislé a kompletné konštrukcie   </t>
  </si>
  <si>
    <t xml:space="preserve">    4 - Vodorovné konštrukcie   </t>
  </si>
  <si>
    <t xml:space="preserve">    5 - Komunikácie   </t>
  </si>
  <si>
    <t xml:space="preserve">    6 - Úpravy povrchov, podlahy, osadenie   </t>
  </si>
  <si>
    <t xml:space="preserve">    8 - Rúrové vedenie   </t>
  </si>
  <si>
    <t xml:space="preserve">    9 - Ostatné konštrukcie a práce-búranie   </t>
  </si>
  <si>
    <t xml:space="preserve">    99 - Presun hmôt HSV   </t>
  </si>
  <si>
    <t xml:space="preserve">PSV - Práce a dodávky PSV   </t>
  </si>
  <si>
    <t xml:space="preserve">    711 - Izolácie proti vode a vlhkosti   </t>
  </si>
  <si>
    <t>OST - Ostatné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</si>
  <si>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</si>
  <si>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</si>
  <si>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</si>
  <si>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</si>
  <si>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</si>
  <si>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</si>
  <si>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</si>
  <si>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</si>
  <si>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</si>
  <si>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</si>
  <si>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</si>
  <si>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</si>
  <si>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</si>
  <si>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 xml:space="preserve">Práce a dodávky HSV   </t>
  </si>
  <si>
    <t>ROZPOCET</t>
  </si>
  <si>
    <t xml:space="preserve">Zemné práce   </t>
  </si>
  <si>
    <t>K</t>
  </si>
  <si>
    <t>112101102.S</t>
  </si>
  <si>
    <t>Odstránenie listnatých stromov do priemeru 500 mm, motorovou pílou</t>
  </si>
  <si>
    <t>ks</t>
  </si>
  <si>
    <t>4</t>
  </si>
  <si>
    <t>2</t>
  </si>
  <si>
    <t>112101122.S</t>
  </si>
  <si>
    <t>Odstránenie ihličnatých stromov do priemeru 500 mm, motorovou pílou</t>
  </si>
  <si>
    <t>3</t>
  </si>
  <si>
    <t>112201102.S</t>
  </si>
  <si>
    <t>Odstránenie pňov na vzdial. 50 m priemeru nad 300 do 500 mm</t>
  </si>
  <si>
    <t>6</t>
  </si>
  <si>
    <t>112201103.S</t>
  </si>
  <si>
    <t>Odstránenie pňov na vzdial. 50 m priemeru nad 500 do 700 mm</t>
  </si>
  <si>
    <t>8</t>
  </si>
  <si>
    <t>5</t>
  </si>
  <si>
    <t>119001801.S</t>
  </si>
  <si>
    <t>Ochranné zábradlie okolo výkopu, drevené výšky 1,10 m dvojtyčové</t>
  </si>
  <si>
    <t>m</t>
  </si>
  <si>
    <t>10</t>
  </si>
  <si>
    <t>130201001</t>
  </si>
  <si>
    <t>Výkop jamy a ryhy v obmedzenom priestore horn. tr.3 ručne</t>
  </si>
  <si>
    <t>m3</t>
  </si>
  <si>
    <t>12</t>
  </si>
  <si>
    <t>7</t>
  </si>
  <si>
    <t>131201103.S</t>
  </si>
  <si>
    <t>Výkop nezapaženej jamy v hornine 3, nad 1000 do 10000 m3</t>
  </si>
  <si>
    <t>14</t>
  </si>
  <si>
    <t>120001101.S</t>
  </si>
  <si>
    <t>Príplatok k cenám výkopov za sťaženie výkopu v blízkosti podzemného vedenia alebo výbušnín</t>
  </si>
  <si>
    <t>16</t>
  </si>
  <si>
    <t>9</t>
  </si>
  <si>
    <t>131201109.S</t>
  </si>
  <si>
    <t>Hĺbenie nezapažených jám a zárezov. Príplatok za lepivosť horniny 3</t>
  </si>
  <si>
    <t>18</t>
  </si>
  <si>
    <t>131211101</t>
  </si>
  <si>
    <t>Hĺbenie jám v  hornine tr.3 súdržných - ručným náradím</t>
  </si>
  <si>
    <t>11</t>
  </si>
  <si>
    <t>132201102</t>
  </si>
  <si>
    <t>Výkop ryhy do šírky 600 mm v horn.3 nad 100 m3</t>
  </si>
  <si>
    <t>22</t>
  </si>
  <si>
    <t>132201201</t>
  </si>
  <si>
    <t>Výkop ryhy šírky 600-2000mm horn.3 do 100m3</t>
  </si>
  <si>
    <t>24</t>
  </si>
  <si>
    <t>13</t>
  </si>
  <si>
    <t>151730011.S</t>
  </si>
  <si>
    <t>Paženie do ocelových zápor s odstranením paženia, hĺbky výkopku do 4 m</t>
  </si>
  <si>
    <t>m2</t>
  </si>
  <si>
    <t>26</t>
  </si>
  <si>
    <t>162501142.S</t>
  </si>
  <si>
    <t>Vodorovné premiestnenie výkopku po spevnenej ceste z horniny tr.1-4, nad 1000 do 10000 m3 na vzdialenosť do 3000 m</t>
  </si>
  <si>
    <t>28</t>
  </si>
  <si>
    <t>15</t>
  </si>
  <si>
    <t>162501143.S</t>
  </si>
  <si>
    <t>Vodorovné premiestnenie výkopku po spevnenej ceste z horniny tr.1-4, nad 1000 do 10000 m3, príplatok k cene za každých ďalšich a začatých 1000 m</t>
  </si>
  <si>
    <t>30</t>
  </si>
  <si>
    <t>17120120x</t>
  </si>
  <si>
    <t>Uloženie sypaniny na depóniu v mieste stavby do 100 m3</t>
  </si>
  <si>
    <t>32</t>
  </si>
  <si>
    <t>17</t>
  </si>
  <si>
    <t>17120120x.S</t>
  </si>
  <si>
    <t>Uloženie sypaniny na depóniu v mieste stavby nad 100 do 1000 m3</t>
  </si>
  <si>
    <t>34</t>
  </si>
  <si>
    <t>171201203.S</t>
  </si>
  <si>
    <t>Uloženie sypaniny na skládky nad 1000 do 10000 m3</t>
  </si>
  <si>
    <t>36</t>
  </si>
  <si>
    <t>19</t>
  </si>
  <si>
    <t>174101001.S</t>
  </si>
  <si>
    <t>Zásyp sypaninou so zhutnením jám, šachiet, rýh, zárezov alebo okolo objektov do 100 m3</t>
  </si>
  <si>
    <t>38</t>
  </si>
  <si>
    <t>174101002.S</t>
  </si>
  <si>
    <t>Zásyp sypaninou so zhutnením jám, šachiet, rýh, zárezov alebo okolo objektov nad 100 do 1000 m3</t>
  </si>
  <si>
    <t>40</t>
  </si>
  <si>
    <t>21</t>
  </si>
  <si>
    <t>M</t>
  </si>
  <si>
    <t>5834354400</t>
  </si>
  <si>
    <t>Kamenivo drvené hrubé frakcia 16-32 STN EN 12620 + A1, STN EN 13242 + A1</t>
  </si>
  <si>
    <t>t</t>
  </si>
  <si>
    <t>42</t>
  </si>
  <si>
    <t>44</t>
  </si>
  <si>
    <t>23</t>
  </si>
  <si>
    <t>175101102</t>
  </si>
  <si>
    <t>Obsyp potrubia sypaninou z vhodných hornín 1 až 4 s prehodením sypaniny</t>
  </si>
  <si>
    <t>46</t>
  </si>
  <si>
    <t>180402111.S</t>
  </si>
  <si>
    <t>Založenie trávnika parkového výsevom v rovine do 1:5</t>
  </si>
  <si>
    <t>48</t>
  </si>
  <si>
    <t>25</t>
  </si>
  <si>
    <t>005720001400.S</t>
  </si>
  <si>
    <t>Osivá tráv - semená parkovej zmesi</t>
  </si>
  <si>
    <t>kg</t>
  </si>
  <si>
    <t>50</t>
  </si>
  <si>
    <t>181101101.S</t>
  </si>
  <si>
    <t>Úprava pláne v zárezoch v hornine 1-4 bez zhutnenia</t>
  </si>
  <si>
    <t>52</t>
  </si>
  <si>
    <t>27</t>
  </si>
  <si>
    <t>183101115.S</t>
  </si>
  <si>
    <t>Hĺbenie jamky v rovine alebo na svahu do 1:5, objem nad 0,125 do 0,40 m3</t>
  </si>
  <si>
    <t>54</t>
  </si>
  <si>
    <t>184201111.S</t>
  </si>
  <si>
    <t>Výsadba stromu do predom vyhĺbenej jamky v rovine alebo na svahu do 1:5 pri výške kmeňa do 1, 8 m</t>
  </si>
  <si>
    <t>56</t>
  </si>
  <si>
    <t>29</t>
  </si>
  <si>
    <t>026510003300</t>
  </si>
  <si>
    <t>Javor v. 80/100, dekoratívny listom alternat. obdobný listnatý strom</t>
  </si>
  <si>
    <t>58</t>
  </si>
  <si>
    <t>026560008400.S</t>
  </si>
  <si>
    <t>Orech, výška 1800/2000 mm altern. obdobný listnatý strom</t>
  </si>
  <si>
    <t>60</t>
  </si>
  <si>
    <t>31</t>
  </si>
  <si>
    <t>184202111.S</t>
  </si>
  <si>
    <t>Zakotvenie dreviny troma a viac kolmi pri priemere kolov do 100 mm pri dĺžke kolov do 2 m</t>
  </si>
  <si>
    <t>62</t>
  </si>
  <si>
    <t>052170000500.S</t>
  </si>
  <si>
    <t>Tyč ihličňanová tr. 1, hrúbka 6-7 cm, dĺžky 6 m a viac bez kôry</t>
  </si>
  <si>
    <t>64</t>
  </si>
  <si>
    <t xml:space="preserve">Zakladanie   </t>
  </si>
  <si>
    <t>33</t>
  </si>
  <si>
    <t>273362021</t>
  </si>
  <si>
    <t>Výstuž základových dosiek zo zvár. sietí KARI</t>
  </si>
  <si>
    <t>66</t>
  </si>
  <si>
    <t>274321312</t>
  </si>
  <si>
    <t>Betón základových pásov, železový (bez výstuže), tr. C 20/25</t>
  </si>
  <si>
    <t>68</t>
  </si>
  <si>
    <t xml:space="preserve">Zvislé a kompletné konštrukcie   </t>
  </si>
  <si>
    <t>35</t>
  </si>
  <si>
    <t>311271313</t>
  </si>
  <si>
    <t>Murovanie stien nosných (m3) PREMAC 50x30x25 s betónovou výplňou hr. 300 mm alt. ekvivalent</t>
  </si>
  <si>
    <t>70</t>
  </si>
  <si>
    <t>595120000400</t>
  </si>
  <si>
    <t>Tvárnica debniaca  DT30, šxlxv 300x500x250 mm</t>
  </si>
  <si>
    <t>72</t>
  </si>
  <si>
    <t>37</t>
  </si>
  <si>
    <t>311271314</t>
  </si>
  <si>
    <t>Murovanie stien nosných (m3) PREMAC 50x40x25 s betónovou výplňou hr. 400 mm   alt. ekvivalent</t>
  </si>
  <si>
    <t>74</t>
  </si>
  <si>
    <t>595120000500</t>
  </si>
  <si>
    <t>Tvárnica debniaca PREMAC DT40, šxlxv 400x500x250 mm</t>
  </si>
  <si>
    <t>76</t>
  </si>
  <si>
    <t>39</t>
  </si>
  <si>
    <t>311361825</t>
  </si>
  <si>
    <t>Výstuž pre murivo nosné PREMAC s betónovou výplňou z ocele B500 (10505)</t>
  </si>
  <si>
    <t>78</t>
  </si>
  <si>
    <t>318271064.x</t>
  </si>
  <si>
    <t>Krycia platňa pilierová pre oplotenie z betónových tvárnic 400x400x30(25-35mm) mm</t>
  </si>
  <si>
    <t>80</t>
  </si>
  <si>
    <t>41</t>
  </si>
  <si>
    <t>592330006600</t>
  </si>
  <si>
    <t>Krycia platňa, 400x400x30 (25-35mm) mm, sivá</t>
  </si>
  <si>
    <t>82</t>
  </si>
  <si>
    <t xml:space="preserve">Vodorovné konštrukcie   </t>
  </si>
  <si>
    <t>451573111</t>
  </si>
  <si>
    <t>Lôžko pod potrubie, stoky a drobné objekty, v otvorenom výkope z piesku a štrkopiesku do 63 mm</t>
  </si>
  <si>
    <t>84</t>
  </si>
  <si>
    <t>43</t>
  </si>
  <si>
    <t>452311146</t>
  </si>
  <si>
    <t>Dosky, bloky, sedlá z betónu v otvorenom výkope tr. C 20/25</t>
  </si>
  <si>
    <t>86</t>
  </si>
  <si>
    <t>452351101</t>
  </si>
  <si>
    <t>Debnenie v otvorenom výkope dosiek, sedlových lôžok a blokov pod potrubie,stoky a drobné objekty</t>
  </si>
  <si>
    <t>88</t>
  </si>
  <si>
    <t>45</t>
  </si>
  <si>
    <t>457551111.x</t>
  </si>
  <si>
    <t>Filtračné vrstvy z štrkodrviny bez zhutnenia ( uloženie pri opornom múre zo strany parku - okrasný štrk, napr. dunajský a pod)</t>
  </si>
  <si>
    <t>90</t>
  </si>
  <si>
    <t>457971111</t>
  </si>
  <si>
    <t>Zriadenie vrstvy z geotextílie s presahom, so sklonom do 1:5, šírky geotextílie do 3 m</t>
  </si>
  <si>
    <t>92</t>
  </si>
  <si>
    <t>47</t>
  </si>
  <si>
    <t>6936652600</t>
  </si>
  <si>
    <t>Geotextília netkaná polypropylénová Tatratex PP 1000</t>
  </si>
  <si>
    <t>94</t>
  </si>
  <si>
    <t xml:space="preserve">Komunikácie   </t>
  </si>
  <si>
    <t>597761111.S</t>
  </si>
  <si>
    <t>Rigol dláždený do lôžka z betónu prostého tr. C 8/10 z betónových dosiek akejkoľvek veľkosti</t>
  </si>
  <si>
    <t>96</t>
  </si>
  <si>
    <t xml:space="preserve">Úpravy povrchov, podlahy, osadenie   </t>
  </si>
  <si>
    <t>49</t>
  </si>
  <si>
    <t>622481119.S</t>
  </si>
  <si>
    <t>Potiahnutie vonkajších stien sklotextílnou mriežkou s celoplošným prilepením</t>
  </si>
  <si>
    <t>98</t>
  </si>
  <si>
    <t>622491402</t>
  </si>
  <si>
    <t>Fasádny náter silikónový BAUMIT SilikonColor, dvojnásobný alt. ekvivalentný</t>
  </si>
  <si>
    <t>100</t>
  </si>
  <si>
    <t xml:space="preserve">Rúrové vedenie   </t>
  </si>
  <si>
    <t>51</t>
  </si>
  <si>
    <t>87131-3121</t>
  </si>
  <si>
    <t>Montáž potrubia z kanalizačných rúr z PVC v otvorenom výkope do 20%  DN 150, tesnenie gum. krúžkami</t>
  </si>
  <si>
    <t>102</t>
  </si>
  <si>
    <t>286 110200</t>
  </si>
  <si>
    <t>Rúrka PVC kanalizačná spoj gum. krúžkom 160x4,7x5000</t>
  </si>
  <si>
    <t>104</t>
  </si>
  <si>
    <t>53</t>
  </si>
  <si>
    <t>871324004</t>
  </si>
  <si>
    <t>Montáž kanalizačného PP potrubia hladkého plnostenného SN 10 DN 160</t>
  </si>
  <si>
    <t>106</t>
  </si>
  <si>
    <t>894810000</t>
  </si>
  <si>
    <t>Montáž PP revíznej kanalizačnej šachty priemeru 425 do výšky šachty 2 m s poklopom s poklopom a doplnkami</t>
  </si>
  <si>
    <t>108</t>
  </si>
  <si>
    <t>55</t>
  </si>
  <si>
    <t>286610032100</t>
  </si>
  <si>
    <t>Šachtové dno prietočné DN 110x0°, ku kanalizačnej revíznej šachte TEGRA 425, PP WAVIN alt . ekvivalent</t>
  </si>
  <si>
    <t>110</t>
  </si>
  <si>
    <t>286610035100</t>
  </si>
  <si>
    <t>Dno k uličnej vpusti plastové 425 ku kanalizačnej revíznej šachte TEGRA 425, PVC, WAVIN alt . ekvivalent</t>
  </si>
  <si>
    <t>112</t>
  </si>
  <si>
    <t>57</t>
  </si>
  <si>
    <t>286610044600</t>
  </si>
  <si>
    <t>Vlnovcová šachtová rúra kanalizačná TEGRA 425, dĺžka 2 m, PP, WAVIN alt . ekvivalent</t>
  </si>
  <si>
    <t>114</t>
  </si>
  <si>
    <t>286620000600</t>
  </si>
  <si>
    <t>Plastový PP poklop A15 typ 425 na vlnovcovú šachtovú rúru, WAVIN alt . ekvivalent</t>
  </si>
  <si>
    <t>116</t>
  </si>
  <si>
    <t>59</t>
  </si>
  <si>
    <t>286710035800</t>
  </si>
  <si>
    <t>Gumové tesnenie šachtovej rúry 425 ku kanalizačnej revíznej šachte TEGRA 425, WAVIN alt . ekvivalent</t>
  </si>
  <si>
    <t>118</t>
  </si>
  <si>
    <t>89599112x</t>
  </si>
  <si>
    <t>Montáž lapača nečistôt pre PVC dažďové zvody s uložením do štrku alebo podbetonávkou</t>
  </si>
  <si>
    <t>120</t>
  </si>
  <si>
    <t>61</t>
  </si>
  <si>
    <t>286630056700</t>
  </si>
  <si>
    <t>Lapač splavenín pre rigol s podbetonávkou alebo uložním do štrku hutneného</t>
  </si>
  <si>
    <t>122</t>
  </si>
  <si>
    <t>89922-1010</t>
  </si>
  <si>
    <t>Vyhľadávací vodič na potrubí z PE D do 150</t>
  </si>
  <si>
    <t>124</t>
  </si>
  <si>
    <t>63</t>
  </si>
  <si>
    <t>89922-1020</t>
  </si>
  <si>
    <t>Ukončenie vyhľ. vodič -káblová vývodka</t>
  </si>
  <si>
    <t>126</t>
  </si>
  <si>
    <t xml:space="preserve">Ostatné konštrukcie a práce-búranie   </t>
  </si>
  <si>
    <t>931971112.S</t>
  </si>
  <si>
    <t>Vložky do dilatačných škár zvislé, z lepenky dvojitej</t>
  </si>
  <si>
    <t>128</t>
  </si>
  <si>
    <t>65</t>
  </si>
  <si>
    <t>953996111</t>
  </si>
  <si>
    <t>PCI Dilatačný profil PVC E s integrovanou tkaninou 100x100 - priebežný</t>
  </si>
  <si>
    <t>130</t>
  </si>
  <si>
    <t>941941031.S</t>
  </si>
  <si>
    <t>Montáž lešenia ľahkého pracovného radového s podlahami šírky od 0,80 do 1,00 m, výšky do 10 m</t>
  </si>
  <si>
    <t>132</t>
  </si>
  <si>
    <t>67</t>
  </si>
  <si>
    <t>941941831.S</t>
  </si>
  <si>
    <t>Demontáž lešenia ľahkého pracovného radového s podlahami šírky nad 0,80 do 1,00 m, výšky do 10 m</t>
  </si>
  <si>
    <t>134</t>
  </si>
  <si>
    <t>99</t>
  </si>
  <si>
    <t xml:space="preserve">Presun hmôt HSV   </t>
  </si>
  <si>
    <t>998009101.S</t>
  </si>
  <si>
    <t>Presun hmôt samostatne budovaného lešenia bez ohľadu na výšku</t>
  </si>
  <si>
    <t>136</t>
  </si>
  <si>
    <t>69</t>
  </si>
  <si>
    <t>998011001</t>
  </si>
  <si>
    <t>Presun hmôt pre budovy  (801, 803, 812), zvislá konštr. z tehál, tvárnic, z kovu výšky do 6 m</t>
  </si>
  <si>
    <t>138</t>
  </si>
  <si>
    <t>998224111.S</t>
  </si>
  <si>
    <t>Presun hmôt pre pozemné komunikácie s krytom monolitickým betónovým akejkoľvek dĺžky objektu</t>
  </si>
  <si>
    <t>140</t>
  </si>
  <si>
    <t>PSV</t>
  </si>
  <si>
    <t xml:space="preserve">Práce a dodávky PSV   </t>
  </si>
  <si>
    <t>711</t>
  </si>
  <si>
    <t xml:space="preserve">Izolácie proti vode a vlhkosti   </t>
  </si>
  <si>
    <t>71</t>
  </si>
  <si>
    <t>711112001.S</t>
  </si>
  <si>
    <t>Zhotovenie  izolácie proti zemnej vlhkosti zvislá penetračným náterom za studena</t>
  </si>
  <si>
    <t>142</t>
  </si>
  <si>
    <t>246170000900.S</t>
  </si>
  <si>
    <t>Lak asfaltový penetračný</t>
  </si>
  <si>
    <t>144</t>
  </si>
  <si>
    <t>73</t>
  </si>
  <si>
    <t>711132107.S</t>
  </si>
  <si>
    <t>Zhotovenie izolácie proti zemnej vlhkosti nopovou fóloiu položenou voľne na ploche zvislej</t>
  </si>
  <si>
    <t>146</t>
  </si>
  <si>
    <t>283230002700</t>
  </si>
  <si>
    <t>Nopová HDPE fólia, výška nopu 8 mm, proti zemnej vlhkosti s radónovou ochranou, pre spodnú stavbu</t>
  </si>
  <si>
    <t>148</t>
  </si>
  <si>
    <t>75</t>
  </si>
  <si>
    <t>711791183.S</t>
  </si>
  <si>
    <t>Zhotovenie detailov dilatačných škár - tesnenie vodorovných V impregnovanými povrazcami</t>
  </si>
  <si>
    <t>150</t>
  </si>
  <si>
    <t>675130000100.S</t>
  </si>
  <si>
    <t>Motúz konopný tesniaci akosť OS 15x15 mm</t>
  </si>
  <si>
    <t>152</t>
  </si>
  <si>
    <t>77</t>
  </si>
  <si>
    <t>71179301x1</t>
  </si>
  <si>
    <t>Izolácia  - odvodnenie priesakovej vody cez nopovú fóliu pri päte oporného múra PVC trubkou priemeru 50 mm, dĺžkou 500 - 750 mm s utesnením detailu stykovania s nopovou fóliou a geotextíliou</t>
  </si>
  <si>
    <t>154</t>
  </si>
  <si>
    <t>998711101.S</t>
  </si>
  <si>
    <t>Presun hmôt pre izoláciu proti vode v objektoch výšky do 6 m</t>
  </si>
  <si>
    <t>156</t>
  </si>
  <si>
    <t>OST</t>
  </si>
  <si>
    <t>Ostatné</t>
  </si>
  <si>
    <t>79</t>
  </si>
  <si>
    <t>767914830</t>
  </si>
  <si>
    <t>Demontáž oplotenia rámového na oceľové stĺpiky, výšky nad 1 do 2 m,  -0,00900t</t>
  </si>
  <si>
    <t>512</t>
  </si>
  <si>
    <t>-702112030</t>
  </si>
  <si>
    <t>979081111</t>
  </si>
  <si>
    <t>Odvoz sutiny do 1km</t>
  </si>
  <si>
    <t>-223672045</t>
  </si>
  <si>
    <t>81</t>
  </si>
  <si>
    <t>979081121</t>
  </si>
  <si>
    <t>Odvoz sutiny a vybúraných hmôt na skládku za každý ďalší 1 km</t>
  </si>
  <si>
    <t>357024376</t>
  </si>
  <si>
    <t>979089312</t>
  </si>
  <si>
    <t>Poplatok za skladovanie - kovy (meď, bronz, mosadz atď.) (17 04 ), ostatné</t>
  </si>
  <si>
    <t>-209452538</t>
  </si>
  <si>
    <t xml:space="preserve"> OPORNÝ MÚR</t>
  </si>
  <si>
    <t>Výstavba oporného múra na ihrisku pri Mlyne, ul. Hrnčiarska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</si>
</sst>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4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3" fillId="0" borderId="0" applyNumberFormat="0" applyFill="0" applyBorder="0" applyAlignment="0" applyProtection="0"/>
  </cellStyleXfs>
  <cellXfs count="227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0" xfId="0" applyFont="1" applyAlignment="1">
      <alignment vertical="center"/>
    </xf>
    <xf numFmtId="0" fontId="0" fillId="0" borderId="3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6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4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5" borderId="7" xfId="0" applyFont="1" applyFill="1" applyBorder="1" applyAlignment="1">
      <alignment vertical="center"/>
    </xf>
    <xf numFmtId="0" fontId="19" fillId="5" borderId="0" xfId="0" applyFont="1" applyFill="1" applyAlignment="1">
      <alignment horizontal="center" vertical="center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4" fontId="21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7" fillId="0" borderId="14" xfId="0" applyNumberFormat="1" applyFont="1" applyBorder="1" applyAlignment="1">
      <alignment vertical="center"/>
    </xf>
    <xf numFmtId="4" fontId="17" fillId="0" borderId="0" xfId="0" applyNumberFormat="1" applyFont="1" applyBorder="1" applyAlignment="1">
      <alignment vertical="center"/>
    </xf>
    <xf numFmtId="166" fontId="17" fillId="0" borderId="0" xfId="0" applyNumberFormat="1" applyFont="1" applyBorder="1" applyAlignment="1">
      <alignment vertical="center"/>
    </xf>
    <xf numFmtId="4" fontId="17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23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26" fillId="0" borderId="19" xfId="0" applyNumberFormat="1" applyFont="1" applyBorder="1" applyAlignment="1">
      <alignment vertical="center"/>
    </xf>
    <xf numFmtId="4" fontId="26" fillId="0" borderId="20" xfId="0" applyNumberFormat="1" applyFont="1" applyBorder="1" applyAlignment="1">
      <alignment vertical="center"/>
    </xf>
    <xf numFmtId="166" fontId="26" fillId="0" borderId="20" xfId="0" applyNumberFormat="1" applyFont="1" applyBorder="1" applyAlignment="1">
      <alignment vertical="center"/>
    </xf>
    <xf numFmtId="4" fontId="26" fillId="0" borderId="21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Protection="1">
      <protection locked="0"/>
    </xf>
    <xf numFmtId="0" fontId="0" fillId="0" borderId="2" xfId="0" applyBorder="1" applyProtection="1">
      <protection locked="0"/>
    </xf>
    <xf numFmtId="0" fontId="27" fillId="0" borderId="0" xfId="0" applyFont="1" applyAlignment="1">
      <alignment horizontal="left" vertical="center"/>
    </xf>
    <xf numFmtId="0" fontId="0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3" xfId="0" applyBorder="1" applyAlignment="1">
      <alignment vertical="center" wrapText="1"/>
    </xf>
    <xf numFmtId="0" fontId="0" fillId="0" borderId="12" xfId="0" applyFont="1" applyBorder="1" applyAlignment="1" applyProtection="1">
      <alignment vertical="center"/>
      <protection locked="0"/>
    </xf>
    <xf numFmtId="0" fontId="14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right" vertical="center"/>
      <protection locked="0"/>
    </xf>
    <xf numFmtId="0" fontId="18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5" borderId="0" xfId="0" applyFont="1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0" fontId="0" fillId="5" borderId="7" xfId="0" applyFont="1" applyFill="1" applyBorder="1" applyAlignment="1" applyProtection="1">
      <alignment vertical="center"/>
      <protection locked="0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0" fillId="0" borderId="4" xfId="0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4" xfId="0" applyFont="1" applyBorder="1" applyAlignment="1" applyProtection="1">
      <alignment vertical="center"/>
      <protection locked="0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2" xfId="0" applyFont="1" applyBorder="1" applyAlignment="1" applyProtection="1">
      <alignment vertical="center"/>
      <protection locked="0"/>
    </xf>
    <xf numFmtId="0" fontId="19" fillId="5" borderId="0" xfId="0" applyFont="1" applyFill="1" applyAlignment="1">
      <alignment horizontal="left" vertical="center"/>
    </xf>
    <xf numFmtId="0" fontId="0" fillId="5" borderId="0" xfId="0" applyFont="1" applyFill="1" applyAlignment="1" applyProtection="1">
      <alignment vertical="center"/>
      <protection locked="0"/>
    </xf>
    <xf numFmtId="0" fontId="19" fillId="5" borderId="0" xfId="0" applyFont="1" applyFill="1" applyAlignment="1">
      <alignment horizontal="right" vertical="center"/>
    </xf>
    <xf numFmtId="0" fontId="28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0" fontId="7" fillId="0" borderId="20" xfId="0" applyFont="1" applyBorder="1" applyAlignment="1" applyProtection="1">
      <alignment vertical="center"/>
      <protection locked="0"/>
    </xf>
    <xf numFmtId="4" fontId="7" fillId="0" borderId="20" xfId="0" applyNumberFormat="1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9" fillId="5" borderId="16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 applyProtection="1">
      <alignment horizontal="center" vertical="center" wrapText="1"/>
      <protection locked="0"/>
    </xf>
    <xf numFmtId="0" fontId="19" fillId="5" borderId="18" xfId="0" applyFont="1" applyFill="1" applyBorder="1" applyAlignment="1">
      <alignment horizontal="center" vertical="center" wrapText="1"/>
    </xf>
    <xf numFmtId="0" fontId="19" fillId="5" borderId="0" xfId="0" applyFont="1" applyFill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67" fontId="21" fillId="0" borderId="0" xfId="0" applyNumberFormat="1" applyFont="1" applyAlignment="1"/>
    <xf numFmtId="166" fontId="29" fillId="0" borderId="12" xfId="0" applyNumberFormat="1" applyFont="1" applyBorder="1" applyAlignment="1"/>
    <xf numFmtId="166" fontId="29" fillId="0" borderId="13" xfId="0" applyNumberFormat="1" applyFont="1" applyBorder="1" applyAlignment="1"/>
    <xf numFmtId="167" fontId="30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167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167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167" fontId="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49" fontId="19" fillId="0" borderId="22" xfId="0" applyNumberFormat="1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center" vertical="center" wrapText="1"/>
      <protection locked="0"/>
    </xf>
    <xf numFmtId="167" fontId="19" fillId="0" borderId="22" xfId="0" applyNumberFormat="1" applyFont="1" applyBorder="1" applyAlignment="1" applyProtection="1">
      <alignment vertical="center"/>
      <protection locked="0"/>
    </xf>
    <xf numFmtId="167" fontId="19" fillId="3" borderId="22" xfId="0" applyNumberFormat="1" applyFont="1" applyFill="1" applyBorder="1" applyAlignment="1" applyProtection="1">
      <alignment vertical="center"/>
      <protection locked="0"/>
    </xf>
    <xf numFmtId="0" fontId="0" fillId="0" borderId="22" xfId="0" applyFont="1" applyBorder="1" applyAlignment="1" applyProtection="1">
      <alignment vertical="center"/>
      <protection locked="0"/>
    </xf>
    <xf numFmtId="0" fontId="20" fillId="3" borderId="14" xfId="0" applyFont="1" applyFill="1" applyBorder="1" applyAlignment="1" applyProtection="1">
      <alignment horizontal="left" vertical="center"/>
      <protection locked="0"/>
    </xf>
    <xf numFmtId="0" fontId="20" fillId="0" borderId="0" xfId="0" applyFont="1" applyBorder="1" applyAlignment="1">
      <alignment horizontal="center" vertical="center"/>
    </xf>
    <xf numFmtId="166" fontId="20" fillId="0" borderId="0" xfId="0" applyNumberFormat="1" applyFont="1" applyBorder="1" applyAlignment="1">
      <alignment vertical="center"/>
    </xf>
    <xf numFmtId="166" fontId="20" fillId="0" borderId="15" xfId="0" applyNumberFormat="1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167" fontId="0" fillId="0" borderId="0" xfId="0" applyNumberFormat="1" applyFont="1" applyAlignment="1">
      <alignment vertical="center"/>
    </xf>
    <xf numFmtId="0" fontId="31" fillId="0" borderId="22" xfId="0" applyFont="1" applyBorder="1" applyAlignment="1" applyProtection="1">
      <alignment horizontal="center" vertical="center"/>
      <protection locked="0"/>
    </xf>
    <xf numFmtId="49" fontId="31" fillId="0" borderId="22" xfId="0" applyNumberFormat="1" applyFont="1" applyBorder="1" applyAlignment="1" applyProtection="1">
      <alignment horizontal="left" vertical="center" wrapText="1"/>
      <protection locked="0"/>
    </xf>
    <xf numFmtId="0" fontId="31" fillId="0" borderId="22" xfId="0" applyFont="1" applyBorder="1" applyAlignment="1" applyProtection="1">
      <alignment horizontal="left" vertical="center" wrapText="1"/>
      <protection locked="0"/>
    </xf>
    <xf numFmtId="0" fontId="31" fillId="0" borderId="22" xfId="0" applyFont="1" applyBorder="1" applyAlignment="1" applyProtection="1">
      <alignment horizontal="center" vertical="center" wrapText="1"/>
      <protection locked="0"/>
    </xf>
    <xf numFmtId="167" fontId="31" fillId="0" borderId="22" xfId="0" applyNumberFormat="1" applyFont="1" applyBorder="1" applyAlignment="1" applyProtection="1">
      <alignment vertical="center"/>
      <protection locked="0"/>
    </xf>
    <xf numFmtId="167" fontId="31" fillId="3" borderId="22" xfId="0" applyNumberFormat="1" applyFont="1" applyFill="1" applyBorder="1" applyAlignment="1" applyProtection="1">
      <alignment vertical="center"/>
      <protection locked="0"/>
    </xf>
    <xf numFmtId="0" fontId="32" fillId="0" borderId="22" xfId="0" applyFont="1" applyBorder="1" applyAlignment="1" applyProtection="1">
      <alignment vertical="center"/>
      <protection locked="0"/>
    </xf>
    <xf numFmtId="0" fontId="32" fillId="0" borderId="3" xfId="0" applyFont="1" applyBorder="1" applyAlignment="1">
      <alignment vertical="center"/>
    </xf>
    <xf numFmtId="0" fontId="31" fillId="3" borderId="14" xfId="0" applyFont="1" applyFill="1" applyBorder="1" applyAlignment="1" applyProtection="1">
      <alignment horizontal="left" vertical="center"/>
      <protection locked="0"/>
    </xf>
    <xf numFmtId="0" fontId="31" fillId="0" borderId="0" xfId="0" applyFont="1" applyBorder="1" applyAlignment="1">
      <alignment horizontal="center" vertical="center"/>
    </xf>
    <xf numFmtId="0" fontId="20" fillId="3" borderId="19" xfId="0" applyFont="1" applyFill="1" applyBorder="1" applyAlignment="1" applyProtection="1">
      <alignment horizontal="left" vertical="center"/>
      <protection locked="0"/>
    </xf>
    <xf numFmtId="0" fontId="20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166" fontId="20" fillId="0" borderId="20" xfId="0" applyNumberFormat="1" applyFont="1" applyBorder="1" applyAlignment="1">
      <alignment vertical="center"/>
    </xf>
    <xf numFmtId="166" fontId="20" fillId="0" borderId="21" xfId="0" applyNumberFormat="1" applyFont="1" applyBorder="1" applyAlignment="1">
      <alignment vertical="center"/>
    </xf>
    <xf numFmtId="4" fontId="15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4" fontId="14" fillId="0" borderId="5" xfId="0" applyNumberFormat="1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4" fillId="4" borderId="7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0" fillId="2" borderId="0" xfId="0" applyFont="1" applyFill="1" applyAlignment="1">
      <alignment horizontal="center" vertical="center"/>
    </xf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19" fillId="5" borderId="6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left" vertical="center"/>
    </xf>
    <xf numFmtId="0" fontId="19" fillId="5" borderId="7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right" vertical="center"/>
    </xf>
    <xf numFmtId="0" fontId="19" fillId="5" borderId="8" xfId="0" applyFont="1" applyFill="1" applyBorder="1" applyAlignment="1">
      <alignment horizontal="left" vertical="center"/>
    </xf>
    <xf numFmtId="4" fontId="25" fillId="0" borderId="0" xfId="0" applyNumberFormat="1" applyFont="1" applyAlignment="1">
      <alignment vertical="center"/>
    </xf>
    <xf numFmtId="0" fontId="25" fillId="0" borderId="0" xfId="0" applyFont="1" applyAlignment="1">
      <alignment vertical="center"/>
    </xf>
    <xf numFmtId="0" fontId="24" fillId="0" borderId="0" xfId="0" applyFont="1" applyAlignment="1">
      <alignment horizontal="left" vertical="center" wrapText="1"/>
    </xf>
    <xf numFmtId="4" fontId="21" fillId="0" borderId="0" xfId="0" applyNumberFormat="1" applyFont="1" applyAlignment="1">
      <alignment horizontal="right" vertical="center"/>
    </xf>
    <xf numFmtId="4" fontId="21" fillId="0" borderId="0" xfId="0" applyNumberFormat="1" applyFont="1" applyAlignment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 wrapText="1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164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vertical="center"/>
    </xf>
    <xf numFmtId="0" fontId="2" fillId="3" borderId="0" xfId="0" applyFont="1" applyFill="1" applyAlignment="1" applyProtection="1">
      <alignment horizontal="left" vertical="center"/>
      <protection locked="0"/>
    </xf>
  </cellXfs>
  <cellStyles count="2">
    <cellStyle name="Hypertextový odkaz" xfId="1" builtinId="8"/>
    <cellStyle name="normální" xfId="0" builtinId="0" customBuiltin="1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M97"/>
  <sheetViews>
    <sheetView showGridLines="0" workbookViewId="0"/>
  </sheetViews>
  <sheetFormatPr defaultRowHeight="14.4"/>
  <cols>
    <col min="1" max="1" width="8.28515625" style="1" customWidth="1"/>
    <col min="2" max="2" width="1.7109375" style="1" customWidth="1"/>
    <col min="3" max="3" width="4.140625" style="1" customWidth="1"/>
    <col min="4" max="33" width="2.7109375" style="1" customWidth="1"/>
    <col min="34" max="34" width="3.28515625" style="1" customWidth="1"/>
    <col min="35" max="35" width="31.7109375" style="1" customWidth="1"/>
    <col min="36" max="37" width="2.42578125" style="1" customWidth="1"/>
    <col min="38" max="38" width="8.28515625" style="1" customWidth="1"/>
    <col min="39" max="39" width="3.28515625" style="1" customWidth="1"/>
    <col min="40" max="40" width="13.28515625" style="1" customWidth="1"/>
    <col min="41" max="41" width="7.42578125" style="1" customWidth="1"/>
    <col min="42" max="42" width="4.140625" style="1" customWidth="1"/>
    <col min="43" max="43" width="15.7109375" style="1" hidden="1" customWidth="1"/>
    <col min="44" max="44" width="13.7109375" style="1" customWidth="1"/>
    <col min="45" max="47" width="25.85546875" style="1" hidden="1" customWidth="1"/>
    <col min="48" max="49" width="21.7109375" style="1" hidden="1" customWidth="1"/>
    <col min="50" max="51" width="25" style="1" hidden="1" customWidth="1"/>
    <col min="52" max="52" width="21.7109375" style="1" hidden="1" customWidth="1"/>
    <col min="53" max="53" width="19.140625" style="1" hidden="1" customWidth="1"/>
    <col min="54" max="54" width="25" style="1" hidden="1" customWidth="1"/>
    <col min="55" max="55" width="21.7109375" style="1" hidden="1" customWidth="1"/>
    <col min="56" max="56" width="19.140625" style="1" hidden="1" customWidth="1"/>
    <col min="57" max="57" width="66.42578125" style="1" customWidth="1"/>
    <col min="71" max="91" width="9.28515625" style="1" hidden="1"/>
  </cols>
  <sheetData>
    <row r="1" spans="1:74" ht="10.199999999999999">
      <c r="A1" s="13" t="s">
        <v>0</v>
      </c>
      <c r="AZ1" s="13" t="s">
        <v>1</v>
      </c>
      <c r="BA1" s="13" t="s">
        <v>2</v>
      </c>
      <c r="BB1" s="13" t="s">
        <v>1</v>
      </c>
      <c r="BT1" s="13" t="s">
        <v>3</v>
      </c>
      <c r="BU1" s="13" t="s">
        <v>3</v>
      </c>
      <c r="BV1" s="13" t="s">
        <v>4</v>
      </c>
    </row>
    <row r="2" spans="1:74" s="1" customFormat="1" ht="36.9" customHeight="1">
      <c r="AR2" s="195" t="s">
        <v>5</v>
      </c>
      <c r="AS2" s="196"/>
      <c r="AT2" s="196"/>
      <c r="AU2" s="196"/>
      <c r="AV2" s="196"/>
      <c r="AW2" s="196"/>
      <c r="AX2" s="196"/>
      <c r="AY2" s="196"/>
      <c r="AZ2" s="196"/>
      <c r="BA2" s="196"/>
      <c r="BB2" s="196"/>
      <c r="BC2" s="196"/>
      <c r="BD2" s="196"/>
      <c r="BE2" s="196"/>
      <c r="BS2" s="14" t="s">
        <v>6</v>
      </c>
      <c r="BT2" s="14" t="s">
        <v>7</v>
      </c>
    </row>
    <row r="3" spans="1:74" s="1" customFormat="1" ht="6.9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7"/>
      <c r="BS3" s="14" t="s">
        <v>6</v>
      </c>
      <c r="BT3" s="14" t="s">
        <v>7</v>
      </c>
    </row>
    <row r="4" spans="1:74" s="1" customFormat="1" ht="24.9" customHeight="1">
      <c r="B4" s="17"/>
      <c r="D4" s="18" t="s">
        <v>8</v>
      </c>
      <c r="AR4" s="17"/>
      <c r="AS4" s="19" t="s">
        <v>9</v>
      </c>
      <c r="BE4" s="20" t="s">
        <v>10</v>
      </c>
      <c r="BS4" s="14" t="s">
        <v>6</v>
      </c>
    </row>
    <row r="5" spans="1:74" s="1" customFormat="1" ht="12" customHeight="1">
      <c r="B5" s="17"/>
      <c r="D5" s="21" t="s">
        <v>11</v>
      </c>
      <c r="K5" s="216" t="s">
        <v>12</v>
      </c>
      <c r="L5" s="196"/>
      <c r="M5" s="196"/>
      <c r="N5" s="196"/>
      <c r="O5" s="196"/>
      <c r="P5" s="196"/>
      <c r="Q5" s="196"/>
      <c r="R5" s="196"/>
      <c r="S5" s="196"/>
      <c r="T5" s="196"/>
      <c r="U5" s="196"/>
      <c r="V5" s="196"/>
      <c r="W5" s="196"/>
      <c r="X5" s="196"/>
      <c r="Y5" s="196"/>
      <c r="Z5" s="196"/>
      <c r="AA5" s="196"/>
      <c r="AB5" s="196"/>
      <c r="AC5" s="196"/>
      <c r="AD5" s="196"/>
      <c r="AE5" s="196"/>
      <c r="AF5" s="196"/>
      <c r="AG5" s="196"/>
      <c r="AH5" s="196"/>
      <c r="AI5" s="196"/>
      <c r="AJ5" s="196"/>
      <c r="AK5" s="196"/>
      <c r="AL5" s="196"/>
      <c r="AM5" s="196"/>
      <c r="AN5" s="196"/>
      <c r="AO5" s="196"/>
      <c r="AR5" s="17"/>
      <c r="BE5" s="186" t="s">
        <v>13</v>
      </c>
      <c r="BS5" s="14" t="s">
        <v>6</v>
      </c>
    </row>
    <row r="6" spans="1:74" s="1" customFormat="1" ht="36.9" customHeight="1">
      <c r="B6" s="17"/>
      <c r="D6" s="23" t="s">
        <v>14</v>
      </c>
      <c r="K6" s="217" t="s">
        <v>15</v>
      </c>
      <c r="L6" s="196"/>
      <c r="M6" s="196"/>
      <c r="N6" s="196"/>
      <c r="O6" s="196"/>
      <c r="P6" s="196"/>
      <c r="Q6" s="196"/>
      <c r="R6" s="196"/>
      <c r="S6" s="196"/>
      <c r="T6" s="196"/>
      <c r="U6" s="196"/>
      <c r="V6" s="196"/>
      <c r="W6" s="196"/>
      <c r="X6" s="196"/>
      <c r="Y6" s="196"/>
      <c r="Z6" s="196"/>
      <c r="AA6" s="196"/>
      <c r="AB6" s="196"/>
      <c r="AC6" s="196"/>
      <c r="AD6" s="196"/>
      <c r="AE6" s="196"/>
      <c r="AF6" s="196"/>
      <c r="AG6" s="196"/>
      <c r="AH6" s="196"/>
      <c r="AI6" s="196"/>
      <c r="AJ6" s="196"/>
      <c r="AK6" s="196"/>
      <c r="AL6" s="196"/>
      <c r="AM6" s="196"/>
      <c r="AN6" s="196"/>
      <c r="AO6" s="196"/>
      <c r="AR6" s="17"/>
      <c r="BE6" s="187"/>
      <c r="BS6" s="14" t="s">
        <v>6</v>
      </c>
    </row>
    <row r="7" spans="1:74" s="1" customFormat="1" ht="12" customHeight="1">
      <c r="B7" s="17"/>
      <c r="D7" s="24" t="s">
        <v>16</v>
      </c>
      <c r="K7" s="22" t="s">
        <v>1</v>
      </c>
      <c r="AK7" s="24" t="s">
        <v>17</v>
      </c>
      <c r="AN7" s="22" t="s">
        <v>1</v>
      </c>
      <c r="AR7" s="17"/>
      <c r="BE7" s="187"/>
      <c r="BS7" s="14" t="s">
        <v>6</v>
      </c>
    </row>
    <row r="8" spans="1:74" s="1" customFormat="1" ht="12" customHeight="1">
      <c r="B8" s="17"/>
      <c r="D8" s="24" t="s">
        <v>18</v>
      </c>
      <c r="K8" s="22" t="s">
        <v>19</v>
      </c>
      <c r="AK8" s="24" t="s">
        <v>20</v>
      </c>
      <c r="AN8" s="25" t="s">
        <v>21</v>
      </c>
      <c r="AR8" s="17"/>
      <c r="BE8" s="187"/>
      <c r="BS8" s="14" t="s">
        <v>6</v>
      </c>
    </row>
    <row r="9" spans="1:74" s="1" customFormat="1" ht="14.4" customHeight="1">
      <c r="B9" s="17"/>
      <c r="AR9" s="17"/>
      <c r="BE9" s="187"/>
      <c r="BS9" s="14" t="s">
        <v>6</v>
      </c>
    </row>
    <row r="10" spans="1:74" s="1" customFormat="1" ht="12" customHeight="1">
      <c r="B10" s="17"/>
      <c r="D10" s="24" t="s">
        <v>22</v>
      </c>
      <c r="AK10" s="24" t="s">
        <v>23</v>
      </c>
      <c r="AN10" s="22" t="s">
        <v>1</v>
      </c>
      <c r="AR10" s="17"/>
      <c r="BE10" s="187"/>
      <c r="BS10" s="14" t="s">
        <v>6</v>
      </c>
    </row>
    <row r="11" spans="1:74" s="1" customFormat="1" ht="18.45" customHeight="1">
      <c r="B11" s="17"/>
      <c r="E11" s="22" t="s">
        <v>19</v>
      </c>
      <c r="AK11" s="24" t="s">
        <v>24</v>
      </c>
      <c r="AN11" s="22" t="s">
        <v>1</v>
      </c>
      <c r="AR11" s="17"/>
      <c r="BE11" s="187"/>
      <c r="BS11" s="14" t="s">
        <v>6</v>
      </c>
    </row>
    <row r="12" spans="1:74" s="1" customFormat="1" ht="6.9" customHeight="1">
      <c r="B12" s="17"/>
      <c r="AR12" s="17"/>
      <c r="BE12" s="187"/>
      <c r="BS12" s="14" t="s">
        <v>6</v>
      </c>
    </row>
    <row r="13" spans="1:74" s="1" customFormat="1" ht="12" customHeight="1">
      <c r="B13" s="17"/>
      <c r="D13" s="24" t="s">
        <v>25</v>
      </c>
      <c r="AK13" s="24" t="s">
        <v>23</v>
      </c>
      <c r="AN13" s="26" t="s">
        <v>26</v>
      </c>
      <c r="AR13" s="17"/>
      <c r="BE13" s="187"/>
      <c r="BS13" s="14" t="s">
        <v>6</v>
      </c>
    </row>
    <row r="14" spans="1:74" ht="13.2">
      <c r="B14" s="17"/>
      <c r="E14" s="218" t="s">
        <v>26</v>
      </c>
      <c r="F14" s="219"/>
      <c r="G14" s="219"/>
      <c r="H14" s="219"/>
      <c r="I14" s="219"/>
      <c r="J14" s="219"/>
      <c r="K14" s="219"/>
      <c r="L14" s="219"/>
      <c r="M14" s="219"/>
      <c r="N14" s="219"/>
      <c r="O14" s="219"/>
      <c r="P14" s="219"/>
      <c r="Q14" s="219"/>
      <c r="R14" s="219"/>
      <c r="S14" s="219"/>
      <c r="T14" s="219"/>
      <c r="U14" s="219"/>
      <c r="V14" s="219"/>
      <c r="W14" s="219"/>
      <c r="X14" s="219"/>
      <c r="Y14" s="219"/>
      <c r="Z14" s="219"/>
      <c r="AA14" s="219"/>
      <c r="AB14" s="219"/>
      <c r="AC14" s="219"/>
      <c r="AD14" s="219"/>
      <c r="AE14" s="219"/>
      <c r="AF14" s="219"/>
      <c r="AG14" s="219"/>
      <c r="AH14" s="219"/>
      <c r="AI14" s="219"/>
      <c r="AJ14" s="219"/>
      <c r="AK14" s="24" t="s">
        <v>24</v>
      </c>
      <c r="AN14" s="26" t="s">
        <v>26</v>
      </c>
      <c r="AR14" s="17"/>
      <c r="BE14" s="187"/>
      <c r="BS14" s="14" t="s">
        <v>6</v>
      </c>
    </row>
    <row r="15" spans="1:74" s="1" customFormat="1" ht="6.9" customHeight="1">
      <c r="B15" s="17"/>
      <c r="AR15" s="17"/>
      <c r="BE15" s="187"/>
      <c r="BS15" s="14" t="s">
        <v>3</v>
      </c>
    </row>
    <row r="16" spans="1:74" s="1" customFormat="1" ht="12" customHeight="1">
      <c r="B16" s="17"/>
      <c r="D16" s="24" t="s">
        <v>27</v>
      </c>
      <c r="AK16" s="24" t="s">
        <v>23</v>
      </c>
      <c r="AN16" s="22" t="s">
        <v>1</v>
      </c>
      <c r="AR16" s="17"/>
      <c r="BE16" s="187"/>
      <c r="BS16" s="14" t="s">
        <v>3</v>
      </c>
    </row>
    <row r="17" spans="1:71" s="1" customFormat="1" ht="18.45" customHeight="1">
      <c r="B17" s="17"/>
      <c r="E17" s="22" t="s">
        <v>19</v>
      </c>
      <c r="AK17" s="24" t="s">
        <v>24</v>
      </c>
      <c r="AN17" s="22" t="s">
        <v>1</v>
      </c>
      <c r="AR17" s="17"/>
      <c r="BE17" s="187"/>
      <c r="BS17" s="14" t="s">
        <v>28</v>
      </c>
    </row>
    <row r="18" spans="1:71" s="1" customFormat="1" ht="6.9" customHeight="1">
      <c r="B18" s="17"/>
      <c r="AR18" s="17"/>
      <c r="BE18" s="187"/>
      <c r="BS18" s="14" t="s">
        <v>29</v>
      </c>
    </row>
    <row r="19" spans="1:71" s="1" customFormat="1" ht="12" customHeight="1">
      <c r="B19" s="17"/>
      <c r="D19" s="24" t="s">
        <v>30</v>
      </c>
      <c r="AK19" s="24" t="s">
        <v>23</v>
      </c>
      <c r="AN19" s="22" t="s">
        <v>1</v>
      </c>
      <c r="AR19" s="17"/>
      <c r="BE19" s="187"/>
      <c r="BS19" s="14" t="s">
        <v>29</v>
      </c>
    </row>
    <row r="20" spans="1:71" s="1" customFormat="1" ht="18.45" customHeight="1">
      <c r="B20" s="17"/>
      <c r="E20" s="22" t="s">
        <v>19</v>
      </c>
      <c r="AK20" s="24" t="s">
        <v>24</v>
      </c>
      <c r="AN20" s="22" t="s">
        <v>1</v>
      </c>
      <c r="AR20" s="17"/>
      <c r="BE20" s="187"/>
      <c r="BS20" s="14" t="s">
        <v>28</v>
      </c>
    </row>
    <row r="21" spans="1:71" s="1" customFormat="1" ht="6.9" customHeight="1">
      <c r="B21" s="17"/>
      <c r="AR21" s="17"/>
      <c r="BE21" s="187"/>
    </row>
    <row r="22" spans="1:71" s="1" customFormat="1" ht="12" customHeight="1">
      <c r="B22" s="17"/>
      <c r="D22" s="24" t="s">
        <v>31</v>
      </c>
      <c r="AR22" s="17"/>
      <c r="BE22" s="187"/>
    </row>
    <row r="23" spans="1:71" s="1" customFormat="1" ht="16.5" customHeight="1">
      <c r="B23" s="17"/>
      <c r="E23" s="220" t="s">
        <v>1</v>
      </c>
      <c r="F23" s="220"/>
      <c r="G23" s="220"/>
      <c r="H23" s="220"/>
      <c r="I23" s="220"/>
      <c r="J23" s="220"/>
      <c r="K23" s="220"/>
      <c r="L23" s="220"/>
      <c r="M23" s="220"/>
      <c r="N23" s="220"/>
      <c r="O23" s="220"/>
      <c r="P23" s="220"/>
      <c r="Q23" s="220"/>
      <c r="R23" s="220"/>
      <c r="S23" s="220"/>
      <c r="T23" s="220"/>
      <c r="U23" s="220"/>
      <c r="V23" s="220"/>
      <c r="W23" s="220"/>
      <c r="X23" s="220"/>
      <c r="Y23" s="220"/>
      <c r="Z23" s="220"/>
      <c r="AA23" s="220"/>
      <c r="AB23" s="220"/>
      <c r="AC23" s="220"/>
      <c r="AD23" s="220"/>
      <c r="AE23" s="220"/>
      <c r="AF23" s="220"/>
      <c r="AG23" s="220"/>
      <c r="AH23" s="220"/>
      <c r="AI23" s="220"/>
      <c r="AJ23" s="220"/>
      <c r="AK23" s="220"/>
      <c r="AL23" s="220"/>
      <c r="AM23" s="220"/>
      <c r="AN23" s="220"/>
      <c r="AR23" s="17"/>
      <c r="BE23" s="187"/>
    </row>
    <row r="24" spans="1:71" s="1" customFormat="1" ht="6.9" customHeight="1">
      <c r="B24" s="17"/>
      <c r="AR24" s="17"/>
      <c r="BE24" s="187"/>
    </row>
    <row r="25" spans="1:71" s="1" customFormat="1" ht="6.9" customHeight="1">
      <c r="B25" s="17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R25" s="17"/>
      <c r="BE25" s="187"/>
    </row>
    <row r="26" spans="1:71" s="2" customFormat="1" ht="25.95" customHeight="1">
      <c r="A26" s="29"/>
      <c r="B26" s="30"/>
      <c r="C26" s="29"/>
      <c r="D26" s="31" t="s">
        <v>32</v>
      </c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189">
        <f>ROUND(AG94,2)</f>
        <v>0</v>
      </c>
      <c r="AL26" s="190"/>
      <c r="AM26" s="190"/>
      <c r="AN26" s="190"/>
      <c r="AO26" s="190"/>
      <c r="AP26" s="29"/>
      <c r="AQ26" s="29"/>
      <c r="AR26" s="30"/>
      <c r="BE26" s="187"/>
    </row>
    <row r="27" spans="1:71" s="2" customFormat="1" ht="6.9" customHeight="1">
      <c r="A27" s="29"/>
      <c r="B27" s="30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30"/>
      <c r="BE27" s="187"/>
    </row>
    <row r="28" spans="1:71" s="2" customFormat="1" ht="13.2">
      <c r="A28" s="29"/>
      <c r="B28" s="30"/>
      <c r="C28" s="29"/>
      <c r="D28" s="29"/>
      <c r="E28" s="29"/>
      <c r="F28" s="29"/>
      <c r="G28" s="29"/>
      <c r="H28" s="29"/>
      <c r="I28" s="29"/>
      <c r="J28" s="29"/>
      <c r="K28" s="29"/>
      <c r="L28" s="221" t="s">
        <v>33</v>
      </c>
      <c r="M28" s="221"/>
      <c r="N28" s="221"/>
      <c r="O28" s="221"/>
      <c r="P28" s="221"/>
      <c r="Q28" s="29"/>
      <c r="R28" s="29"/>
      <c r="S28" s="29"/>
      <c r="T28" s="29"/>
      <c r="U28" s="29"/>
      <c r="V28" s="29"/>
      <c r="W28" s="221" t="s">
        <v>34</v>
      </c>
      <c r="X28" s="221"/>
      <c r="Y28" s="221"/>
      <c r="Z28" s="221"/>
      <c r="AA28" s="221"/>
      <c r="AB28" s="221"/>
      <c r="AC28" s="221"/>
      <c r="AD28" s="221"/>
      <c r="AE28" s="221"/>
      <c r="AF28" s="29"/>
      <c r="AG28" s="29"/>
      <c r="AH28" s="29"/>
      <c r="AI28" s="29"/>
      <c r="AJ28" s="29"/>
      <c r="AK28" s="221" t="s">
        <v>35</v>
      </c>
      <c r="AL28" s="221"/>
      <c r="AM28" s="221"/>
      <c r="AN28" s="221"/>
      <c r="AO28" s="221"/>
      <c r="AP28" s="29"/>
      <c r="AQ28" s="29"/>
      <c r="AR28" s="30"/>
      <c r="BE28" s="187"/>
    </row>
    <row r="29" spans="1:71" s="3" customFormat="1" ht="14.4" customHeight="1">
      <c r="B29" s="34"/>
      <c r="D29" s="24" t="s">
        <v>36</v>
      </c>
      <c r="F29" s="24" t="s">
        <v>37</v>
      </c>
      <c r="L29" s="222">
        <v>0.2</v>
      </c>
      <c r="M29" s="185"/>
      <c r="N29" s="185"/>
      <c r="O29" s="185"/>
      <c r="P29" s="185"/>
      <c r="W29" s="184">
        <f>ROUND(AZ94, 2)</f>
        <v>0</v>
      </c>
      <c r="X29" s="185"/>
      <c r="Y29" s="185"/>
      <c r="Z29" s="185"/>
      <c r="AA29" s="185"/>
      <c r="AB29" s="185"/>
      <c r="AC29" s="185"/>
      <c r="AD29" s="185"/>
      <c r="AE29" s="185"/>
      <c r="AK29" s="184">
        <f>ROUND(AV94, 2)</f>
        <v>0</v>
      </c>
      <c r="AL29" s="185"/>
      <c r="AM29" s="185"/>
      <c r="AN29" s="185"/>
      <c r="AO29" s="185"/>
      <c r="AR29" s="34"/>
      <c r="BE29" s="188"/>
    </row>
    <row r="30" spans="1:71" s="3" customFormat="1" ht="14.4" customHeight="1">
      <c r="B30" s="34"/>
      <c r="F30" s="24" t="s">
        <v>38</v>
      </c>
      <c r="L30" s="222">
        <v>0.2</v>
      </c>
      <c r="M30" s="185"/>
      <c r="N30" s="185"/>
      <c r="O30" s="185"/>
      <c r="P30" s="185"/>
      <c r="W30" s="184">
        <f>ROUND(BA94, 2)</f>
        <v>0</v>
      </c>
      <c r="X30" s="185"/>
      <c r="Y30" s="185"/>
      <c r="Z30" s="185"/>
      <c r="AA30" s="185"/>
      <c r="AB30" s="185"/>
      <c r="AC30" s="185"/>
      <c r="AD30" s="185"/>
      <c r="AE30" s="185"/>
      <c r="AK30" s="184">
        <f>ROUND(AW94, 2)</f>
        <v>0</v>
      </c>
      <c r="AL30" s="185"/>
      <c r="AM30" s="185"/>
      <c r="AN30" s="185"/>
      <c r="AO30" s="185"/>
      <c r="AR30" s="34"/>
      <c r="BE30" s="188"/>
    </row>
    <row r="31" spans="1:71" s="3" customFormat="1" ht="14.4" hidden="1" customHeight="1">
      <c r="B31" s="34"/>
      <c r="F31" s="24" t="s">
        <v>39</v>
      </c>
      <c r="L31" s="222">
        <v>0.2</v>
      </c>
      <c r="M31" s="185"/>
      <c r="N31" s="185"/>
      <c r="O31" s="185"/>
      <c r="P31" s="185"/>
      <c r="W31" s="184">
        <f>ROUND(BB94, 2)</f>
        <v>0</v>
      </c>
      <c r="X31" s="185"/>
      <c r="Y31" s="185"/>
      <c r="Z31" s="185"/>
      <c r="AA31" s="185"/>
      <c r="AB31" s="185"/>
      <c r="AC31" s="185"/>
      <c r="AD31" s="185"/>
      <c r="AE31" s="185"/>
      <c r="AK31" s="184">
        <v>0</v>
      </c>
      <c r="AL31" s="185"/>
      <c r="AM31" s="185"/>
      <c r="AN31" s="185"/>
      <c r="AO31" s="185"/>
      <c r="AR31" s="34"/>
      <c r="BE31" s="188"/>
    </row>
    <row r="32" spans="1:71" s="3" customFormat="1" ht="14.4" hidden="1" customHeight="1">
      <c r="B32" s="34"/>
      <c r="F32" s="24" t="s">
        <v>40</v>
      </c>
      <c r="L32" s="222">
        <v>0.2</v>
      </c>
      <c r="M32" s="185"/>
      <c r="N32" s="185"/>
      <c r="O32" s="185"/>
      <c r="P32" s="185"/>
      <c r="W32" s="184">
        <f>ROUND(BC94, 2)</f>
        <v>0</v>
      </c>
      <c r="X32" s="185"/>
      <c r="Y32" s="185"/>
      <c r="Z32" s="185"/>
      <c r="AA32" s="185"/>
      <c r="AB32" s="185"/>
      <c r="AC32" s="185"/>
      <c r="AD32" s="185"/>
      <c r="AE32" s="185"/>
      <c r="AK32" s="184">
        <v>0</v>
      </c>
      <c r="AL32" s="185"/>
      <c r="AM32" s="185"/>
      <c r="AN32" s="185"/>
      <c r="AO32" s="185"/>
      <c r="AR32" s="34"/>
      <c r="BE32" s="188"/>
    </row>
    <row r="33" spans="1:57" s="3" customFormat="1" ht="14.4" hidden="1" customHeight="1">
      <c r="B33" s="34"/>
      <c r="F33" s="24" t="s">
        <v>41</v>
      </c>
      <c r="L33" s="222">
        <v>0</v>
      </c>
      <c r="M33" s="185"/>
      <c r="N33" s="185"/>
      <c r="O33" s="185"/>
      <c r="P33" s="185"/>
      <c r="W33" s="184">
        <f>ROUND(BD94, 2)</f>
        <v>0</v>
      </c>
      <c r="X33" s="185"/>
      <c r="Y33" s="185"/>
      <c r="Z33" s="185"/>
      <c r="AA33" s="185"/>
      <c r="AB33" s="185"/>
      <c r="AC33" s="185"/>
      <c r="AD33" s="185"/>
      <c r="AE33" s="185"/>
      <c r="AK33" s="184">
        <v>0</v>
      </c>
      <c r="AL33" s="185"/>
      <c r="AM33" s="185"/>
      <c r="AN33" s="185"/>
      <c r="AO33" s="185"/>
      <c r="AR33" s="34"/>
      <c r="BE33" s="188"/>
    </row>
    <row r="34" spans="1:57" s="2" customFormat="1" ht="6.9" customHeight="1">
      <c r="A34" s="29"/>
      <c r="B34" s="30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30"/>
      <c r="BE34" s="187"/>
    </row>
    <row r="35" spans="1:57" s="2" customFormat="1" ht="25.95" customHeight="1">
      <c r="A35" s="29"/>
      <c r="B35" s="30"/>
      <c r="C35" s="35"/>
      <c r="D35" s="36" t="s">
        <v>42</v>
      </c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8" t="s">
        <v>43</v>
      </c>
      <c r="U35" s="37"/>
      <c r="V35" s="37"/>
      <c r="W35" s="37"/>
      <c r="X35" s="191" t="s">
        <v>44</v>
      </c>
      <c r="Y35" s="192"/>
      <c r="Z35" s="192"/>
      <c r="AA35" s="192"/>
      <c r="AB35" s="192"/>
      <c r="AC35" s="37"/>
      <c r="AD35" s="37"/>
      <c r="AE35" s="37"/>
      <c r="AF35" s="37"/>
      <c r="AG35" s="37"/>
      <c r="AH35" s="37"/>
      <c r="AI35" s="37"/>
      <c r="AJ35" s="37"/>
      <c r="AK35" s="193">
        <f>SUM(AK26:AK33)</f>
        <v>0</v>
      </c>
      <c r="AL35" s="192"/>
      <c r="AM35" s="192"/>
      <c r="AN35" s="192"/>
      <c r="AO35" s="194"/>
      <c r="AP35" s="35"/>
      <c r="AQ35" s="35"/>
      <c r="AR35" s="30"/>
      <c r="BE35" s="29"/>
    </row>
    <row r="36" spans="1:57" s="2" customFormat="1" ht="6.9" customHeight="1">
      <c r="A36" s="29"/>
      <c r="B36" s="30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30"/>
      <c r="BE36" s="29"/>
    </row>
    <row r="37" spans="1:57" s="2" customFormat="1" ht="14.4" customHeight="1">
      <c r="A37" s="29"/>
      <c r="B37" s="30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29"/>
      <c r="AK37" s="29"/>
      <c r="AL37" s="29"/>
      <c r="AM37" s="29"/>
      <c r="AN37" s="29"/>
      <c r="AO37" s="29"/>
      <c r="AP37" s="29"/>
      <c r="AQ37" s="29"/>
      <c r="AR37" s="30"/>
      <c r="BE37" s="29"/>
    </row>
    <row r="38" spans="1:57" s="1" customFormat="1" ht="14.4" customHeight="1">
      <c r="B38" s="17"/>
      <c r="AR38" s="17"/>
    </row>
    <row r="39" spans="1:57" s="1" customFormat="1" ht="14.4" customHeight="1">
      <c r="B39" s="17"/>
      <c r="AR39" s="17"/>
    </row>
    <row r="40" spans="1:57" s="1" customFormat="1" ht="14.4" customHeight="1">
      <c r="B40" s="17"/>
      <c r="AR40" s="17"/>
    </row>
    <row r="41" spans="1:57" s="1" customFormat="1" ht="14.4" customHeight="1">
      <c r="B41" s="17"/>
      <c r="AR41" s="17"/>
    </row>
    <row r="42" spans="1:57" s="1" customFormat="1" ht="14.4" customHeight="1">
      <c r="B42" s="17"/>
      <c r="AR42" s="17"/>
    </row>
    <row r="43" spans="1:57" s="1" customFormat="1" ht="14.4" customHeight="1">
      <c r="B43" s="17"/>
      <c r="AR43" s="17"/>
    </row>
    <row r="44" spans="1:57" s="1" customFormat="1" ht="14.4" customHeight="1">
      <c r="B44" s="17"/>
      <c r="AR44" s="17"/>
    </row>
    <row r="45" spans="1:57" s="1" customFormat="1" ht="14.4" customHeight="1">
      <c r="B45" s="17"/>
      <c r="AR45" s="17"/>
    </row>
    <row r="46" spans="1:57" s="1" customFormat="1" ht="14.4" customHeight="1">
      <c r="B46" s="17"/>
      <c r="AR46" s="17"/>
    </row>
    <row r="47" spans="1:57" s="1" customFormat="1" ht="14.4" customHeight="1">
      <c r="B47" s="17"/>
      <c r="AR47" s="17"/>
    </row>
    <row r="48" spans="1:57" s="1" customFormat="1" ht="14.4" customHeight="1">
      <c r="B48" s="17"/>
      <c r="AR48" s="17"/>
    </row>
    <row r="49" spans="1:57" s="2" customFormat="1" ht="14.4" customHeight="1">
      <c r="B49" s="39"/>
      <c r="D49" s="40" t="s">
        <v>45</v>
      </c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41"/>
      <c r="AG49" s="41"/>
      <c r="AH49" s="40" t="s">
        <v>46</v>
      </c>
      <c r="AI49" s="41"/>
      <c r="AJ49" s="41"/>
      <c r="AK49" s="41"/>
      <c r="AL49" s="41"/>
      <c r="AM49" s="41"/>
      <c r="AN49" s="41"/>
      <c r="AO49" s="41"/>
      <c r="AR49" s="39"/>
    </row>
    <row r="50" spans="1:57" ht="10.199999999999999">
      <c r="B50" s="17"/>
      <c r="AR50" s="17"/>
    </row>
    <row r="51" spans="1:57" ht="10.199999999999999">
      <c r="B51" s="17"/>
      <c r="AR51" s="17"/>
    </row>
    <row r="52" spans="1:57" ht="10.199999999999999">
      <c r="B52" s="17"/>
      <c r="AR52" s="17"/>
    </row>
    <row r="53" spans="1:57" ht="10.199999999999999">
      <c r="B53" s="17"/>
      <c r="AR53" s="17"/>
    </row>
    <row r="54" spans="1:57" ht="10.199999999999999">
      <c r="B54" s="17"/>
      <c r="AR54" s="17"/>
    </row>
    <row r="55" spans="1:57" ht="10.199999999999999">
      <c r="B55" s="17"/>
      <c r="AR55" s="17"/>
    </row>
    <row r="56" spans="1:57" ht="10.199999999999999">
      <c r="B56" s="17"/>
      <c r="AR56" s="17"/>
    </row>
    <row r="57" spans="1:57" ht="10.199999999999999">
      <c r="B57" s="17"/>
      <c r="AR57" s="17"/>
    </row>
    <row r="58" spans="1:57" ht="10.199999999999999">
      <c r="B58" s="17"/>
      <c r="AR58" s="17"/>
    </row>
    <row r="59" spans="1:57" ht="10.199999999999999">
      <c r="B59" s="17"/>
      <c r="AR59" s="17"/>
    </row>
    <row r="60" spans="1:57" s="2" customFormat="1" ht="13.2">
      <c r="A60" s="29"/>
      <c r="B60" s="30"/>
      <c r="C60" s="29"/>
      <c r="D60" s="42" t="s">
        <v>47</v>
      </c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42" t="s">
        <v>48</v>
      </c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42" t="s">
        <v>47</v>
      </c>
      <c r="AI60" s="32"/>
      <c r="AJ60" s="32"/>
      <c r="AK60" s="32"/>
      <c r="AL60" s="32"/>
      <c r="AM60" s="42" t="s">
        <v>48</v>
      </c>
      <c r="AN60" s="32"/>
      <c r="AO60" s="32"/>
      <c r="AP60" s="29"/>
      <c r="AQ60" s="29"/>
      <c r="AR60" s="30"/>
      <c r="BE60" s="29"/>
    </row>
    <row r="61" spans="1:57" ht="10.199999999999999">
      <c r="B61" s="17"/>
      <c r="AR61" s="17"/>
    </row>
    <row r="62" spans="1:57" ht="10.199999999999999">
      <c r="B62" s="17"/>
      <c r="AR62" s="17"/>
    </row>
    <row r="63" spans="1:57" ht="10.199999999999999">
      <c r="B63" s="17"/>
      <c r="AR63" s="17"/>
    </row>
    <row r="64" spans="1:57" s="2" customFormat="1" ht="13.2">
      <c r="A64" s="29"/>
      <c r="B64" s="30"/>
      <c r="C64" s="29"/>
      <c r="D64" s="40" t="s">
        <v>49</v>
      </c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  <c r="AF64" s="43"/>
      <c r="AG64" s="43"/>
      <c r="AH64" s="40" t="s">
        <v>50</v>
      </c>
      <c r="AI64" s="43"/>
      <c r="AJ64" s="43"/>
      <c r="AK64" s="43"/>
      <c r="AL64" s="43"/>
      <c r="AM64" s="43"/>
      <c r="AN64" s="43"/>
      <c r="AO64" s="43"/>
      <c r="AP64" s="29"/>
      <c r="AQ64" s="29"/>
      <c r="AR64" s="30"/>
      <c r="BE64" s="29"/>
    </row>
    <row r="65" spans="1:57" ht="10.199999999999999">
      <c r="B65" s="17"/>
      <c r="AR65" s="17"/>
    </row>
    <row r="66" spans="1:57" ht="10.199999999999999">
      <c r="B66" s="17"/>
      <c r="AR66" s="17"/>
    </row>
    <row r="67" spans="1:57" ht="10.199999999999999">
      <c r="B67" s="17"/>
      <c r="AR67" s="17"/>
    </row>
    <row r="68" spans="1:57" ht="10.199999999999999">
      <c r="B68" s="17"/>
      <c r="AR68" s="17"/>
    </row>
    <row r="69" spans="1:57" ht="10.199999999999999">
      <c r="B69" s="17"/>
      <c r="AR69" s="17"/>
    </row>
    <row r="70" spans="1:57" ht="10.199999999999999">
      <c r="B70" s="17"/>
      <c r="AR70" s="17"/>
    </row>
    <row r="71" spans="1:57" ht="10.199999999999999">
      <c r="B71" s="17"/>
      <c r="AR71" s="17"/>
    </row>
    <row r="72" spans="1:57" ht="10.199999999999999">
      <c r="B72" s="17"/>
      <c r="AR72" s="17"/>
    </row>
    <row r="73" spans="1:57" ht="10.199999999999999">
      <c r="B73" s="17"/>
      <c r="AR73" s="17"/>
    </row>
    <row r="74" spans="1:57" ht="10.199999999999999">
      <c r="B74" s="17"/>
      <c r="AR74" s="17"/>
    </row>
    <row r="75" spans="1:57" s="2" customFormat="1" ht="13.2">
      <c r="A75" s="29"/>
      <c r="B75" s="30"/>
      <c r="C75" s="29"/>
      <c r="D75" s="42" t="s">
        <v>47</v>
      </c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42" t="s">
        <v>48</v>
      </c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42" t="s">
        <v>47</v>
      </c>
      <c r="AI75" s="32"/>
      <c r="AJ75" s="32"/>
      <c r="AK75" s="32"/>
      <c r="AL75" s="32"/>
      <c r="AM75" s="42" t="s">
        <v>48</v>
      </c>
      <c r="AN75" s="32"/>
      <c r="AO75" s="32"/>
      <c r="AP75" s="29"/>
      <c r="AQ75" s="29"/>
      <c r="AR75" s="30"/>
      <c r="BE75" s="29"/>
    </row>
    <row r="76" spans="1:57" s="2" customFormat="1" ht="10.199999999999999">
      <c r="A76" s="29"/>
      <c r="B76" s="30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30"/>
      <c r="BE76" s="29"/>
    </row>
    <row r="77" spans="1:57" s="2" customFormat="1" ht="6.9" customHeight="1">
      <c r="A77" s="29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30"/>
      <c r="BE77" s="29"/>
    </row>
    <row r="81" spans="1:91" s="2" customFormat="1" ht="6.9" customHeight="1">
      <c r="A81" s="29"/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30"/>
      <c r="BE81" s="29"/>
    </row>
    <row r="82" spans="1:91" s="2" customFormat="1" ht="24.9" customHeight="1">
      <c r="A82" s="29"/>
      <c r="B82" s="30"/>
      <c r="C82" s="18" t="s">
        <v>51</v>
      </c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30"/>
      <c r="BE82" s="29"/>
    </row>
    <row r="83" spans="1:91" s="2" customFormat="1" ht="6.9" customHeight="1">
      <c r="A83" s="29"/>
      <c r="B83" s="30"/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30"/>
      <c r="BE83" s="29"/>
    </row>
    <row r="84" spans="1:91" s="4" customFormat="1" ht="12" customHeight="1">
      <c r="B84" s="48"/>
      <c r="C84" s="24" t="s">
        <v>11</v>
      </c>
      <c r="L84" s="4" t="str">
        <f>K5</f>
        <v>IMPORT</v>
      </c>
      <c r="AR84" s="48"/>
    </row>
    <row r="85" spans="1:91" s="5" customFormat="1" ht="36.9" customHeight="1">
      <c r="B85" s="49"/>
      <c r="C85" s="50" t="s">
        <v>14</v>
      </c>
      <c r="L85" s="199" t="str">
        <f>K6</f>
        <v>ROZPOCET Výstavba oporného múra a oplotenia na ihrisku pri Mlyne, ul. Hrnčiarská</v>
      </c>
      <c r="M85" s="200"/>
      <c r="N85" s="200"/>
      <c r="O85" s="200"/>
      <c r="P85" s="200"/>
      <c r="Q85" s="200"/>
      <c r="R85" s="200"/>
      <c r="S85" s="200"/>
      <c r="T85" s="200"/>
      <c r="U85" s="200"/>
      <c r="V85" s="200"/>
      <c r="W85" s="200"/>
      <c r="X85" s="200"/>
      <c r="Y85" s="200"/>
      <c r="Z85" s="200"/>
      <c r="AA85" s="200"/>
      <c r="AB85" s="200"/>
      <c r="AC85" s="200"/>
      <c r="AD85" s="200"/>
      <c r="AE85" s="200"/>
      <c r="AF85" s="200"/>
      <c r="AG85" s="200"/>
      <c r="AH85" s="200"/>
      <c r="AI85" s="200"/>
      <c r="AJ85" s="200"/>
      <c r="AK85" s="200"/>
      <c r="AL85" s="200"/>
      <c r="AM85" s="200"/>
      <c r="AN85" s="200"/>
      <c r="AO85" s="200"/>
      <c r="AR85" s="49"/>
    </row>
    <row r="86" spans="1:91" s="2" customFormat="1" ht="6.9" customHeight="1">
      <c r="A86" s="29"/>
      <c r="B86" s="30"/>
      <c r="C86" s="29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  <c r="AJ86" s="29"/>
      <c r="AK86" s="29"/>
      <c r="AL86" s="29"/>
      <c r="AM86" s="29"/>
      <c r="AN86" s="29"/>
      <c r="AO86" s="29"/>
      <c r="AP86" s="29"/>
      <c r="AQ86" s="29"/>
      <c r="AR86" s="30"/>
      <c r="BE86" s="29"/>
    </row>
    <row r="87" spans="1:91" s="2" customFormat="1" ht="12" customHeight="1">
      <c r="A87" s="29"/>
      <c r="B87" s="30"/>
      <c r="C87" s="24" t="s">
        <v>18</v>
      </c>
      <c r="D87" s="29"/>
      <c r="E87" s="29"/>
      <c r="F87" s="29"/>
      <c r="G87" s="29"/>
      <c r="H87" s="29"/>
      <c r="I87" s="29"/>
      <c r="J87" s="29"/>
      <c r="K87" s="29"/>
      <c r="L87" s="51" t="str">
        <f>IF(K8="","",K8)</f>
        <v xml:space="preserve"> </v>
      </c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4" t="s">
        <v>20</v>
      </c>
      <c r="AJ87" s="29"/>
      <c r="AK87" s="29"/>
      <c r="AL87" s="29"/>
      <c r="AM87" s="201" t="str">
        <f>IF(AN8= "","",AN8)</f>
        <v>2. 4. 2021</v>
      </c>
      <c r="AN87" s="201"/>
      <c r="AO87" s="29"/>
      <c r="AP87" s="29"/>
      <c r="AQ87" s="29"/>
      <c r="AR87" s="30"/>
      <c r="BE87" s="29"/>
    </row>
    <row r="88" spans="1:91" s="2" customFormat="1" ht="6.9" customHeight="1">
      <c r="A88" s="29"/>
      <c r="B88" s="30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30"/>
      <c r="BE88" s="29"/>
    </row>
    <row r="89" spans="1:91" s="2" customFormat="1" ht="15.15" customHeight="1">
      <c r="A89" s="29"/>
      <c r="B89" s="30"/>
      <c r="C89" s="24" t="s">
        <v>22</v>
      </c>
      <c r="D89" s="29"/>
      <c r="E89" s="29"/>
      <c r="F89" s="29"/>
      <c r="G89" s="29"/>
      <c r="H89" s="29"/>
      <c r="I89" s="29"/>
      <c r="J89" s="29"/>
      <c r="K89" s="29"/>
      <c r="L89" s="4" t="str">
        <f>IF(E11= "","",E11)</f>
        <v xml:space="preserve"> </v>
      </c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4" t="s">
        <v>27</v>
      </c>
      <c r="AJ89" s="29"/>
      <c r="AK89" s="29"/>
      <c r="AL89" s="29"/>
      <c r="AM89" s="197" t="str">
        <f>IF(E17="","",E17)</f>
        <v xml:space="preserve"> </v>
      </c>
      <c r="AN89" s="198"/>
      <c r="AO89" s="198"/>
      <c r="AP89" s="198"/>
      <c r="AQ89" s="29"/>
      <c r="AR89" s="30"/>
      <c r="AS89" s="202" t="s">
        <v>52</v>
      </c>
      <c r="AT89" s="203"/>
      <c r="AU89" s="53"/>
      <c r="AV89" s="53"/>
      <c r="AW89" s="53"/>
      <c r="AX89" s="53"/>
      <c r="AY89" s="53"/>
      <c r="AZ89" s="53"/>
      <c r="BA89" s="53"/>
      <c r="BB89" s="53"/>
      <c r="BC89" s="53"/>
      <c r="BD89" s="54"/>
      <c r="BE89" s="29"/>
    </row>
    <row r="90" spans="1:91" s="2" customFormat="1" ht="15.15" customHeight="1">
      <c r="A90" s="29"/>
      <c r="B90" s="30"/>
      <c r="C90" s="24" t="s">
        <v>25</v>
      </c>
      <c r="D90" s="29"/>
      <c r="E90" s="29"/>
      <c r="F90" s="29"/>
      <c r="G90" s="29"/>
      <c r="H90" s="29"/>
      <c r="I90" s="29"/>
      <c r="J90" s="29"/>
      <c r="K90" s="29"/>
      <c r="L90" s="4" t="str">
        <f>IF(E14= "Vyplň údaj","",E14)</f>
        <v/>
      </c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4" t="s">
        <v>30</v>
      </c>
      <c r="AJ90" s="29"/>
      <c r="AK90" s="29"/>
      <c r="AL90" s="29"/>
      <c r="AM90" s="197" t="str">
        <f>IF(E20="","",E20)</f>
        <v xml:space="preserve"> </v>
      </c>
      <c r="AN90" s="198"/>
      <c r="AO90" s="198"/>
      <c r="AP90" s="198"/>
      <c r="AQ90" s="29"/>
      <c r="AR90" s="30"/>
      <c r="AS90" s="204"/>
      <c r="AT90" s="205"/>
      <c r="AU90" s="55"/>
      <c r="AV90" s="55"/>
      <c r="AW90" s="55"/>
      <c r="AX90" s="55"/>
      <c r="AY90" s="55"/>
      <c r="AZ90" s="55"/>
      <c r="BA90" s="55"/>
      <c r="BB90" s="55"/>
      <c r="BC90" s="55"/>
      <c r="BD90" s="56"/>
      <c r="BE90" s="29"/>
    </row>
    <row r="91" spans="1:91" s="2" customFormat="1" ht="10.8" customHeight="1">
      <c r="A91" s="29"/>
      <c r="B91" s="30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  <c r="AJ91" s="29"/>
      <c r="AK91" s="29"/>
      <c r="AL91" s="29"/>
      <c r="AM91" s="29"/>
      <c r="AN91" s="29"/>
      <c r="AO91" s="29"/>
      <c r="AP91" s="29"/>
      <c r="AQ91" s="29"/>
      <c r="AR91" s="30"/>
      <c r="AS91" s="204"/>
      <c r="AT91" s="205"/>
      <c r="AU91" s="55"/>
      <c r="AV91" s="55"/>
      <c r="AW91" s="55"/>
      <c r="AX91" s="55"/>
      <c r="AY91" s="55"/>
      <c r="AZ91" s="55"/>
      <c r="BA91" s="55"/>
      <c r="BB91" s="55"/>
      <c r="BC91" s="55"/>
      <c r="BD91" s="56"/>
      <c r="BE91" s="29"/>
    </row>
    <row r="92" spans="1:91" s="2" customFormat="1" ht="29.25" customHeight="1">
      <c r="A92" s="29"/>
      <c r="B92" s="30"/>
      <c r="C92" s="206" t="s">
        <v>53</v>
      </c>
      <c r="D92" s="207"/>
      <c r="E92" s="207"/>
      <c r="F92" s="207"/>
      <c r="G92" s="207"/>
      <c r="H92" s="57"/>
      <c r="I92" s="208" t="s">
        <v>54</v>
      </c>
      <c r="J92" s="207"/>
      <c r="K92" s="207"/>
      <c r="L92" s="207"/>
      <c r="M92" s="207"/>
      <c r="N92" s="207"/>
      <c r="O92" s="207"/>
      <c r="P92" s="207"/>
      <c r="Q92" s="207"/>
      <c r="R92" s="207"/>
      <c r="S92" s="207"/>
      <c r="T92" s="207"/>
      <c r="U92" s="207"/>
      <c r="V92" s="207"/>
      <c r="W92" s="207"/>
      <c r="X92" s="207"/>
      <c r="Y92" s="207"/>
      <c r="Z92" s="207"/>
      <c r="AA92" s="207"/>
      <c r="AB92" s="207"/>
      <c r="AC92" s="207"/>
      <c r="AD92" s="207"/>
      <c r="AE92" s="207"/>
      <c r="AF92" s="207"/>
      <c r="AG92" s="209" t="s">
        <v>55</v>
      </c>
      <c r="AH92" s="207"/>
      <c r="AI92" s="207"/>
      <c r="AJ92" s="207"/>
      <c r="AK92" s="207"/>
      <c r="AL92" s="207"/>
      <c r="AM92" s="207"/>
      <c r="AN92" s="208" t="s">
        <v>56</v>
      </c>
      <c r="AO92" s="207"/>
      <c r="AP92" s="210"/>
      <c r="AQ92" s="58" t="s">
        <v>57</v>
      </c>
      <c r="AR92" s="30"/>
      <c r="AS92" s="59" t="s">
        <v>58</v>
      </c>
      <c r="AT92" s="60" t="s">
        <v>59</v>
      </c>
      <c r="AU92" s="60" t="s">
        <v>60</v>
      </c>
      <c r="AV92" s="60" t="s">
        <v>61</v>
      </c>
      <c r="AW92" s="60" t="s">
        <v>62</v>
      </c>
      <c r="AX92" s="60" t="s">
        <v>63</v>
      </c>
      <c r="AY92" s="60" t="s">
        <v>64</v>
      </c>
      <c r="AZ92" s="60" t="s">
        <v>65</v>
      </c>
      <c r="BA92" s="60" t="s">
        <v>66</v>
      </c>
      <c r="BB92" s="60" t="s">
        <v>67</v>
      </c>
      <c r="BC92" s="60" t="s">
        <v>68</v>
      </c>
      <c r="BD92" s="61" t="s">
        <v>69</v>
      </c>
      <c r="BE92" s="29"/>
    </row>
    <row r="93" spans="1:91" s="2" customFormat="1" ht="10.8" customHeight="1">
      <c r="A93" s="29"/>
      <c r="B93" s="30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  <c r="AG93" s="29"/>
      <c r="AH93" s="29"/>
      <c r="AI93" s="29"/>
      <c r="AJ93" s="29"/>
      <c r="AK93" s="29"/>
      <c r="AL93" s="29"/>
      <c r="AM93" s="29"/>
      <c r="AN93" s="29"/>
      <c r="AO93" s="29"/>
      <c r="AP93" s="29"/>
      <c r="AQ93" s="29"/>
      <c r="AR93" s="30"/>
      <c r="AS93" s="62"/>
      <c r="AT93" s="63"/>
      <c r="AU93" s="63"/>
      <c r="AV93" s="63"/>
      <c r="AW93" s="63"/>
      <c r="AX93" s="63"/>
      <c r="AY93" s="63"/>
      <c r="AZ93" s="63"/>
      <c r="BA93" s="63"/>
      <c r="BB93" s="63"/>
      <c r="BC93" s="63"/>
      <c r="BD93" s="64"/>
      <c r="BE93" s="29"/>
    </row>
    <row r="94" spans="1:91" s="6" customFormat="1" ht="32.4" customHeight="1">
      <c r="B94" s="65"/>
      <c r="C94" s="66" t="s">
        <v>70</v>
      </c>
      <c r="D94" s="67"/>
      <c r="E94" s="67"/>
      <c r="F94" s="67"/>
      <c r="G94" s="67"/>
      <c r="H94" s="67"/>
      <c r="I94" s="67"/>
      <c r="J94" s="67"/>
      <c r="K94" s="67"/>
      <c r="L94" s="67"/>
      <c r="M94" s="67"/>
      <c r="N94" s="67"/>
      <c r="O94" s="67"/>
      <c r="P94" s="67"/>
      <c r="Q94" s="67"/>
      <c r="R94" s="67"/>
      <c r="S94" s="67"/>
      <c r="T94" s="67"/>
      <c r="U94" s="67"/>
      <c r="V94" s="67"/>
      <c r="W94" s="67"/>
      <c r="X94" s="67"/>
      <c r="Y94" s="67"/>
      <c r="Z94" s="67"/>
      <c r="AA94" s="67"/>
      <c r="AB94" s="67"/>
      <c r="AC94" s="67"/>
      <c r="AD94" s="67"/>
      <c r="AE94" s="67"/>
      <c r="AF94" s="67"/>
      <c r="AG94" s="214">
        <f>ROUND(AG95,2)</f>
        <v>0</v>
      </c>
      <c r="AH94" s="214"/>
      <c r="AI94" s="214"/>
      <c r="AJ94" s="214"/>
      <c r="AK94" s="214"/>
      <c r="AL94" s="214"/>
      <c r="AM94" s="214"/>
      <c r="AN94" s="215">
        <f>SUM(AG94,AT94)</f>
        <v>0</v>
      </c>
      <c r="AO94" s="215"/>
      <c r="AP94" s="215"/>
      <c r="AQ94" s="69" t="s">
        <v>1</v>
      </c>
      <c r="AR94" s="65"/>
      <c r="AS94" s="70">
        <f>ROUND(AS95,2)</f>
        <v>0</v>
      </c>
      <c r="AT94" s="71">
        <f>ROUND(SUM(AV94:AW94),2)</f>
        <v>0</v>
      </c>
      <c r="AU94" s="72">
        <f>ROUND(AU95,5)</f>
        <v>0</v>
      </c>
      <c r="AV94" s="71">
        <f>ROUND(AZ94*L29,2)</f>
        <v>0</v>
      </c>
      <c r="AW94" s="71">
        <f>ROUND(BA94*L30,2)</f>
        <v>0</v>
      </c>
      <c r="AX94" s="71">
        <f>ROUND(BB94*L29,2)</f>
        <v>0</v>
      </c>
      <c r="AY94" s="71">
        <f>ROUND(BC94*L30,2)</f>
        <v>0</v>
      </c>
      <c r="AZ94" s="71">
        <f>ROUND(AZ95,2)</f>
        <v>0</v>
      </c>
      <c r="BA94" s="71">
        <f>ROUND(BA95,2)</f>
        <v>0</v>
      </c>
      <c r="BB94" s="71">
        <f>ROUND(BB95,2)</f>
        <v>0</v>
      </c>
      <c r="BC94" s="71">
        <f>ROUND(BC95,2)</f>
        <v>0</v>
      </c>
      <c r="BD94" s="73">
        <f>ROUND(BD95,2)</f>
        <v>0</v>
      </c>
      <c r="BS94" s="74" t="s">
        <v>71</v>
      </c>
      <c r="BT94" s="74" t="s">
        <v>72</v>
      </c>
      <c r="BU94" s="75" t="s">
        <v>73</v>
      </c>
      <c r="BV94" s="74" t="s">
        <v>12</v>
      </c>
      <c r="BW94" s="74" t="s">
        <v>4</v>
      </c>
      <c r="BX94" s="74" t="s">
        <v>74</v>
      </c>
      <c r="CL94" s="74" t="s">
        <v>1</v>
      </c>
    </row>
    <row r="95" spans="1:91" s="7" customFormat="1" ht="16.5" customHeight="1">
      <c r="A95" s="76" t="s">
        <v>75</v>
      </c>
      <c r="B95" s="77"/>
      <c r="C95" s="78"/>
      <c r="D95" s="213" t="s">
        <v>76</v>
      </c>
      <c r="E95" s="213"/>
      <c r="F95" s="213"/>
      <c r="G95" s="213"/>
      <c r="H95" s="213"/>
      <c r="I95" s="79"/>
      <c r="J95" s="213" t="s">
        <v>77</v>
      </c>
      <c r="K95" s="213"/>
      <c r="L95" s="213"/>
      <c r="M95" s="213"/>
      <c r="N95" s="213"/>
      <c r="O95" s="213"/>
      <c r="P95" s="213"/>
      <c r="Q95" s="213"/>
      <c r="R95" s="213"/>
      <c r="S95" s="213"/>
      <c r="T95" s="213"/>
      <c r="U95" s="213"/>
      <c r="V95" s="213"/>
      <c r="W95" s="213"/>
      <c r="X95" s="213"/>
      <c r="Y95" s="213"/>
      <c r="Z95" s="213"/>
      <c r="AA95" s="213"/>
      <c r="AB95" s="213"/>
      <c r="AC95" s="213"/>
      <c r="AD95" s="213"/>
      <c r="AE95" s="213"/>
      <c r="AF95" s="213"/>
      <c r="AG95" s="211">
        <f>'OPORNÝ MÚR'!J30</f>
        <v>0</v>
      </c>
      <c r="AH95" s="212"/>
      <c r="AI95" s="212"/>
      <c r="AJ95" s="212"/>
      <c r="AK95" s="212"/>
      <c r="AL95" s="212"/>
      <c r="AM95" s="212"/>
      <c r="AN95" s="211">
        <f>SUM(AG95,AT95)</f>
        <v>0</v>
      </c>
      <c r="AO95" s="212"/>
      <c r="AP95" s="212"/>
      <c r="AQ95" s="80" t="s">
        <v>78</v>
      </c>
      <c r="AR95" s="77"/>
      <c r="AS95" s="81">
        <v>0</v>
      </c>
      <c r="AT95" s="82">
        <f>ROUND(SUM(AV95:AW95),2)</f>
        <v>0</v>
      </c>
      <c r="AU95" s="83">
        <f>'OPORNÝ MÚR'!P129</f>
        <v>0</v>
      </c>
      <c r="AV95" s="82">
        <f>'OPORNÝ MÚR'!J33</f>
        <v>0</v>
      </c>
      <c r="AW95" s="82">
        <f>'OPORNÝ MÚR'!J34</f>
        <v>0</v>
      </c>
      <c r="AX95" s="82">
        <f>'OPORNÝ MÚR'!J35</f>
        <v>0</v>
      </c>
      <c r="AY95" s="82">
        <f>'OPORNÝ MÚR'!J36</f>
        <v>0</v>
      </c>
      <c r="AZ95" s="82">
        <f>'OPORNÝ MÚR'!F33</f>
        <v>0</v>
      </c>
      <c r="BA95" s="82">
        <f>'OPORNÝ MÚR'!F34</f>
        <v>0</v>
      </c>
      <c r="BB95" s="82">
        <f>'OPORNÝ MÚR'!F35</f>
        <v>0</v>
      </c>
      <c r="BC95" s="82">
        <f>'OPORNÝ MÚR'!F36</f>
        <v>0</v>
      </c>
      <c r="BD95" s="84">
        <f>'OPORNÝ MÚR'!F37</f>
        <v>0</v>
      </c>
      <c r="BT95" s="85" t="s">
        <v>79</v>
      </c>
      <c r="BV95" s="85" t="s">
        <v>12</v>
      </c>
      <c r="BW95" s="85" t="s">
        <v>80</v>
      </c>
      <c r="BX95" s="85" t="s">
        <v>4</v>
      </c>
      <c r="CL95" s="85" t="s">
        <v>1</v>
      </c>
      <c r="CM95" s="85" t="s">
        <v>72</v>
      </c>
    </row>
    <row r="96" spans="1:91" s="2" customFormat="1" ht="30" customHeight="1">
      <c r="A96" s="29"/>
      <c r="B96" s="30"/>
      <c r="C96" s="29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F96" s="29"/>
      <c r="AG96" s="29"/>
      <c r="AH96" s="29"/>
      <c r="AI96" s="29"/>
      <c r="AJ96" s="29"/>
      <c r="AK96" s="29"/>
      <c r="AL96" s="29"/>
      <c r="AM96" s="29"/>
      <c r="AN96" s="29"/>
      <c r="AO96" s="29"/>
      <c r="AP96" s="29"/>
      <c r="AQ96" s="29"/>
      <c r="AR96" s="30"/>
      <c r="AS96" s="29"/>
      <c r="AT96" s="29"/>
      <c r="AU96" s="29"/>
      <c r="AV96" s="29"/>
      <c r="AW96" s="29"/>
      <c r="AX96" s="29"/>
      <c r="AY96" s="29"/>
      <c r="AZ96" s="29"/>
      <c r="BA96" s="29"/>
      <c r="BB96" s="29"/>
      <c r="BC96" s="29"/>
      <c r="BD96" s="29"/>
      <c r="BE96" s="29"/>
    </row>
    <row r="97" spans="1:57" s="2" customFormat="1" ht="6.9" customHeight="1">
      <c r="A97" s="29"/>
      <c r="B97" s="44"/>
      <c r="C97" s="45"/>
      <c r="D97" s="45"/>
      <c r="E97" s="45"/>
      <c r="F97" s="45"/>
      <c r="G97" s="45"/>
      <c r="H97" s="45"/>
      <c r="I97" s="45"/>
      <c r="J97" s="45"/>
      <c r="K97" s="45"/>
      <c r="L97" s="45"/>
      <c r="M97" s="45"/>
      <c r="N97" s="45"/>
      <c r="O97" s="45"/>
      <c r="P97" s="45"/>
      <c r="Q97" s="45"/>
      <c r="R97" s="45"/>
      <c r="S97" s="45"/>
      <c r="T97" s="45"/>
      <c r="U97" s="45"/>
      <c r="V97" s="45"/>
      <c r="W97" s="45"/>
      <c r="X97" s="45"/>
      <c r="Y97" s="45"/>
      <c r="Z97" s="45"/>
      <c r="AA97" s="45"/>
      <c r="AB97" s="45"/>
      <c r="AC97" s="45"/>
      <c r="AD97" s="45"/>
      <c r="AE97" s="45"/>
      <c r="AF97" s="45"/>
      <c r="AG97" s="45"/>
      <c r="AH97" s="45"/>
      <c r="AI97" s="45"/>
      <c r="AJ97" s="45"/>
      <c r="AK97" s="45"/>
      <c r="AL97" s="45"/>
      <c r="AM97" s="45"/>
      <c r="AN97" s="45"/>
      <c r="AO97" s="45"/>
      <c r="AP97" s="45"/>
      <c r="AQ97" s="45"/>
      <c r="AR97" s="30"/>
      <c r="AS97" s="29"/>
      <c r="AT97" s="29"/>
      <c r="AU97" s="29"/>
      <c r="AV97" s="29"/>
      <c r="AW97" s="29"/>
      <c r="AX97" s="29"/>
      <c r="AY97" s="29"/>
      <c r="AZ97" s="29"/>
      <c r="BA97" s="29"/>
      <c r="BB97" s="29"/>
      <c r="BC97" s="29"/>
      <c r="BD97" s="29"/>
      <c r="BE97" s="29"/>
    </row>
  </sheetData>
  <mergeCells count="42">
    <mergeCell ref="L30:P30"/>
    <mergeCell ref="L31:P31"/>
    <mergeCell ref="L32:P32"/>
    <mergeCell ref="L33:P33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X35:AB35"/>
    <mergeCell ref="AK35:AO35"/>
    <mergeCell ref="AR2:BE2"/>
    <mergeCell ref="AM90:AP90"/>
    <mergeCell ref="L85:AO85"/>
    <mergeCell ref="AM87:AN87"/>
    <mergeCell ref="AM89:AP89"/>
    <mergeCell ref="AS89:AT91"/>
    <mergeCell ref="K5:AO5"/>
    <mergeCell ref="K6:AO6"/>
    <mergeCell ref="E14:AJ14"/>
    <mergeCell ref="E23:AN23"/>
    <mergeCell ref="L28:P28"/>
    <mergeCell ref="W28:AE28"/>
    <mergeCell ref="AK28:AO28"/>
    <mergeCell ref="L29:P29"/>
    <mergeCell ref="W31:AE31"/>
    <mergeCell ref="BE5:BE34"/>
    <mergeCell ref="AK26:AO26"/>
    <mergeCell ref="W29:AE29"/>
    <mergeCell ref="AK29:AO29"/>
    <mergeCell ref="W30:AE30"/>
    <mergeCell ref="AK30:AO30"/>
    <mergeCell ref="AK31:AO31"/>
    <mergeCell ref="W32:AE32"/>
    <mergeCell ref="AK32:AO32"/>
    <mergeCell ref="W33:AE33"/>
    <mergeCell ref="AK33:AO33"/>
  </mergeCells>
  <hyperlinks>
    <hyperlink ref="A95" location="'Objekt2 - OPORNÝ MÚR'!C2" display="/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2:BM225"/>
  <sheetViews>
    <sheetView showGridLines="0" tabSelected="1" topLeftCell="A229" workbookViewId="0">
      <selection activeCell="F12" sqref="F12"/>
    </sheetView>
  </sheetViews>
  <sheetFormatPr defaultRowHeight="14.4"/>
  <cols>
    <col min="1" max="1" width="8.28515625" style="1" customWidth="1"/>
    <col min="2" max="2" width="1.7109375" style="1" customWidth="1"/>
    <col min="3" max="3" width="4.140625" style="1" customWidth="1"/>
    <col min="4" max="4" width="4.28515625" style="1" customWidth="1"/>
    <col min="5" max="5" width="17.140625" style="1" customWidth="1"/>
    <col min="6" max="6" width="50.85546875" style="1" customWidth="1"/>
    <col min="7" max="7" width="7" style="1" customWidth="1"/>
    <col min="8" max="8" width="11.42578125" style="1" customWidth="1"/>
    <col min="9" max="9" width="20.140625" style="86" customWidth="1"/>
    <col min="10" max="10" width="20.140625" style="1" customWidth="1"/>
    <col min="11" max="11" width="20.140625" style="1" hidden="1" customWidth="1"/>
    <col min="12" max="12" width="9.28515625" style="1" customWidth="1"/>
    <col min="13" max="13" width="10.85546875" style="1" hidden="1" customWidth="1"/>
    <col min="14" max="14" width="9.28515625" style="1" hidden="1"/>
    <col min="15" max="20" width="14.140625" style="1" hidden="1" customWidth="1"/>
    <col min="21" max="21" width="16.28515625" style="1" hidden="1" customWidth="1"/>
    <col min="22" max="22" width="12.28515625" style="1" customWidth="1"/>
    <col min="23" max="23" width="16.28515625" style="1" customWidth="1"/>
    <col min="24" max="24" width="12.28515625" style="1" customWidth="1"/>
    <col min="25" max="25" width="15" style="1" customWidth="1"/>
    <col min="26" max="26" width="11" style="1" customWidth="1"/>
    <col min="27" max="27" width="15" style="1" customWidth="1"/>
    <col min="28" max="28" width="16.28515625" style="1" customWidth="1"/>
    <col min="29" max="29" width="11" style="1" customWidth="1"/>
    <col min="30" max="30" width="15" style="1" customWidth="1"/>
    <col min="31" max="31" width="16.28515625" style="1" customWidth="1"/>
    <col min="44" max="65" width="9.28515625" style="1" hidden="1"/>
  </cols>
  <sheetData>
    <row r="2" spans="1:46" s="1" customFormat="1" ht="36.9" customHeight="1">
      <c r="I2" s="86"/>
      <c r="L2" s="195" t="s">
        <v>5</v>
      </c>
      <c r="M2" s="196"/>
      <c r="N2" s="196"/>
      <c r="O2" s="196"/>
      <c r="P2" s="196"/>
      <c r="Q2" s="196"/>
      <c r="R2" s="196"/>
      <c r="S2" s="196"/>
      <c r="T2" s="196"/>
      <c r="U2" s="196"/>
      <c r="V2" s="196"/>
      <c r="AT2" s="14" t="s">
        <v>80</v>
      </c>
    </row>
    <row r="3" spans="1:46" s="1" customFormat="1" ht="6.9" customHeight="1">
      <c r="B3" s="15"/>
      <c r="C3" s="16"/>
      <c r="D3" s="16"/>
      <c r="E3" s="16"/>
      <c r="F3" s="16"/>
      <c r="G3" s="16"/>
      <c r="H3" s="16"/>
      <c r="I3" s="87"/>
      <c r="J3" s="16"/>
      <c r="K3" s="16"/>
      <c r="L3" s="17"/>
      <c r="AT3" s="14" t="s">
        <v>72</v>
      </c>
    </row>
    <row r="4" spans="1:46" s="1" customFormat="1" ht="24.9" customHeight="1">
      <c r="B4" s="17"/>
      <c r="D4" s="18" t="s">
        <v>81</v>
      </c>
      <c r="I4" s="86"/>
      <c r="L4" s="17"/>
      <c r="M4" s="88" t="s">
        <v>9</v>
      </c>
      <c r="AT4" s="14" t="s">
        <v>3</v>
      </c>
    </row>
    <row r="5" spans="1:46" s="1" customFormat="1" ht="6.9" customHeight="1">
      <c r="B5" s="17"/>
      <c r="I5" s="86"/>
      <c r="L5" s="17"/>
    </row>
    <row r="6" spans="1:46" s="1" customFormat="1" ht="12" customHeight="1">
      <c r="B6" s="17"/>
      <c r="D6" s="24" t="s">
        <v>14</v>
      </c>
      <c r="I6" s="86"/>
      <c r="L6" s="17"/>
    </row>
    <row r="7" spans="1:46" s="1" customFormat="1" ht="25.5" customHeight="1">
      <c r="B7" s="17"/>
      <c r="E7" s="223" t="s">
        <v>425</v>
      </c>
      <c r="F7" s="224"/>
      <c r="G7" s="224"/>
      <c r="H7" s="224"/>
      <c r="I7" s="86"/>
      <c r="L7" s="17"/>
    </row>
    <row r="8" spans="1:46" s="2" customFormat="1" ht="12" customHeight="1">
      <c r="A8" s="29"/>
      <c r="B8" s="30"/>
      <c r="C8" s="29"/>
      <c r="D8" s="24" t="s">
        <v>82</v>
      </c>
      <c r="E8" s="29"/>
      <c r="F8" s="29"/>
      <c r="G8" s="29"/>
      <c r="H8" s="29"/>
      <c r="I8" s="89"/>
      <c r="J8" s="29"/>
      <c r="K8" s="29"/>
      <c r="L8" s="3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</row>
    <row r="9" spans="1:46" s="2" customFormat="1" ht="16.5" customHeight="1">
      <c r="A9" s="29"/>
      <c r="B9" s="30"/>
      <c r="C9" s="29"/>
      <c r="D9" s="29"/>
      <c r="E9" s="199" t="s">
        <v>424</v>
      </c>
      <c r="F9" s="225"/>
      <c r="G9" s="225"/>
      <c r="H9" s="225"/>
      <c r="I9" s="89"/>
      <c r="J9" s="29"/>
      <c r="K9" s="29"/>
      <c r="L9" s="3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</row>
    <row r="10" spans="1:46" s="2" customFormat="1" ht="10.199999999999999">
      <c r="A10" s="29"/>
      <c r="B10" s="30"/>
      <c r="C10" s="29"/>
      <c r="D10" s="29"/>
      <c r="E10" s="29"/>
      <c r="F10" s="29"/>
      <c r="G10" s="29"/>
      <c r="H10" s="29"/>
      <c r="I10" s="89"/>
      <c r="J10" s="29"/>
      <c r="K10" s="29"/>
      <c r="L10" s="3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</row>
    <row r="11" spans="1:46" s="2" customFormat="1" ht="12" customHeight="1">
      <c r="A11" s="29"/>
      <c r="B11" s="30"/>
      <c r="C11" s="29"/>
      <c r="D11" s="24" t="s">
        <v>16</v>
      </c>
      <c r="E11" s="29"/>
      <c r="F11" s="22" t="s">
        <v>1</v>
      </c>
      <c r="G11" s="29"/>
      <c r="H11" s="29"/>
      <c r="I11" s="90" t="s">
        <v>17</v>
      </c>
      <c r="J11" s="22" t="s">
        <v>1</v>
      </c>
      <c r="K11" s="29"/>
      <c r="L11" s="3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</row>
    <row r="12" spans="1:46" s="2" customFormat="1" ht="12" customHeight="1">
      <c r="A12" s="29"/>
      <c r="B12" s="30"/>
      <c r="C12" s="29"/>
      <c r="D12" s="24" t="s">
        <v>18</v>
      </c>
      <c r="E12" s="29"/>
      <c r="F12" s="22" t="s">
        <v>19</v>
      </c>
      <c r="G12" s="29"/>
      <c r="H12" s="29"/>
      <c r="I12" s="90" t="s">
        <v>20</v>
      </c>
      <c r="J12" s="52" t="str">
        <f>'Rekapitulácia stavby'!AN8</f>
        <v>2. 4. 2021</v>
      </c>
      <c r="K12" s="29"/>
      <c r="L12" s="3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</row>
    <row r="13" spans="1:46" s="2" customFormat="1" ht="10.8" customHeight="1">
      <c r="A13" s="29"/>
      <c r="B13" s="30"/>
      <c r="C13" s="29"/>
      <c r="D13" s="29"/>
      <c r="E13" s="29"/>
      <c r="F13" s="29"/>
      <c r="G13" s="29"/>
      <c r="H13" s="29"/>
      <c r="I13" s="89"/>
      <c r="J13" s="29"/>
      <c r="K13" s="29"/>
      <c r="L13" s="3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</row>
    <row r="14" spans="1:46" s="2" customFormat="1" ht="12" customHeight="1">
      <c r="A14" s="29"/>
      <c r="B14" s="30"/>
      <c r="C14" s="29"/>
      <c r="D14" s="24" t="s">
        <v>22</v>
      </c>
      <c r="E14" s="29"/>
      <c r="F14" s="29"/>
      <c r="G14" s="29"/>
      <c r="H14" s="29"/>
      <c r="I14" s="90" t="s">
        <v>23</v>
      </c>
      <c r="J14" s="22" t="str">
        <f>IF('Rekapitulácia stavby'!AN10="","",'Rekapitulácia stavby'!AN10)</f>
        <v/>
      </c>
      <c r="K14" s="29"/>
      <c r="L14" s="3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</row>
    <row r="15" spans="1:46" s="2" customFormat="1" ht="18" customHeight="1">
      <c r="A15" s="29"/>
      <c r="B15" s="30"/>
      <c r="C15" s="29"/>
      <c r="D15" s="29"/>
      <c r="E15" s="22" t="str">
        <f>IF('Rekapitulácia stavby'!E11="","",'Rekapitulácia stavby'!E11)</f>
        <v xml:space="preserve"> </v>
      </c>
      <c r="F15" s="29"/>
      <c r="G15" s="29"/>
      <c r="H15" s="29"/>
      <c r="I15" s="90" t="s">
        <v>24</v>
      </c>
      <c r="J15" s="22" t="str">
        <f>IF('Rekapitulácia stavby'!AN11="","",'Rekapitulácia stavby'!AN11)</f>
        <v/>
      </c>
      <c r="K15" s="29"/>
      <c r="L15" s="3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</row>
    <row r="16" spans="1:46" s="2" customFormat="1" ht="6.9" customHeight="1">
      <c r="A16" s="29"/>
      <c r="B16" s="30"/>
      <c r="C16" s="29"/>
      <c r="D16" s="29"/>
      <c r="E16" s="29"/>
      <c r="F16" s="29"/>
      <c r="G16" s="29"/>
      <c r="H16" s="29"/>
      <c r="I16" s="89"/>
      <c r="J16" s="29"/>
      <c r="K16" s="29"/>
      <c r="L16" s="3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</row>
    <row r="17" spans="1:31" s="2" customFormat="1" ht="12" customHeight="1">
      <c r="A17" s="29"/>
      <c r="B17" s="30"/>
      <c r="C17" s="29"/>
      <c r="D17" s="24" t="s">
        <v>25</v>
      </c>
      <c r="E17" s="29"/>
      <c r="F17" s="29"/>
      <c r="G17" s="29"/>
      <c r="H17" s="29"/>
      <c r="I17" s="90" t="s">
        <v>23</v>
      </c>
      <c r="J17" s="25" t="str">
        <f>'Rekapitulácia stavby'!AN13</f>
        <v>Vyplň údaj</v>
      </c>
      <c r="K17" s="29"/>
      <c r="L17" s="3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</row>
    <row r="18" spans="1:31" s="2" customFormat="1" ht="18" customHeight="1">
      <c r="A18" s="29"/>
      <c r="B18" s="30"/>
      <c r="C18" s="29"/>
      <c r="D18" s="29"/>
      <c r="E18" s="226" t="str">
        <f>'Rekapitulácia stavby'!E14</f>
        <v>Vyplň údaj</v>
      </c>
      <c r="F18" s="216"/>
      <c r="G18" s="216"/>
      <c r="H18" s="216"/>
      <c r="I18" s="90" t="s">
        <v>24</v>
      </c>
      <c r="J18" s="25" t="str">
        <f>'Rekapitulácia stavby'!AN14</f>
        <v>Vyplň údaj</v>
      </c>
      <c r="K18" s="29"/>
      <c r="L18" s="3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</row>
    <row r="19" spans="1:31" s="2" customFormat="1" ht="6.9" customHeight="1">
      <c r="A19" s="29"/>
      <c r="B19" s="30"/>
      <c r="C19" s="29"/>
      <c r="D19" s="29"/>
      <c r="E19" s="29"/>
      <c r="F19" s="29"/>
      <c r="G19" s="29"/>
      <c r="H19" s="29"/>
      <c r="I19" s="89"/>
      <c r="J19" s="29"/>
      <c r="K19" s="29"/>
      <c r="L19" s="3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</row>
    <row r="20" spans="1:31" s="2" customFormat="1" ht="12" customHeight="1">
      <c r="A20" s="29"/>
      <c r="B20" s="30"/>
      <c r="C20" s="29"/>
      <c r="D20" s="24" t="s">
        <v>27</v>
      </c>
      <c r="E20" s="29"/>
      <c r="F20" s="29"/>
      <c r="G20" s="29"/>
      <c r="H20" s="29"/>
      <c r="I20" s="90" t="s">
        <v>23</v>
      </c>
      <c r="J20" s="22" t="str">
        <f>IF('Rekapitulácia stavby'!AN16="","",'Rekapitulácia stavby'!AN16)</f>
        <v/>
      </c>
      <c r="K20" s="29"/>
      <c r="L20" s="3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</row>
    <row r="21" spans="1:31" s="2" customFormat="1" ht="18" customHeight="1">
      <c r="A21" s="29"/>
      <c r="B21" s="30"/>
      <c r="C21" s="29"/>
      <c r="D21" s="29"/>
      <c r="E21" s="22" t="str">
        <f>IF('Rekapitulácia stavby'!E17="","",'Rekapitulácia stavby'!E17)</f>
        <v xml:space="preserve"> </v>
      </c>
      <c r="F21" s="29"/>
      <c r="G21" s="29"/>
      <c r="H21" s="29"/>
      <c r="I21" s="90" t="s">
        <v>24</v>
      </c>
      <c r="J21" s="22" t="str">
        <f>IF('Rekapitulácia stavby'!AN17="","",'Rekapitulácia stavby'!AN17)</f>
        <v/>
      </c>
      <c r="K21" s="29"/>
      <c r="L21" s="3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</row>
    <row r="22" spans="1:31" s="2" customFormat="1" ht="6.9" customHeight="1">
      <c r="A22" s="29"/>
      <c r="B22" s="30"/>
      <c r="C22" s="29"/>
      <c r="D22" s="29"/>
      <c r="E22" s="29"/>
      <c r="F22" s="29"/>
      <c r="G22" s="29"/>
      <c r="H22" s="29"/>
      <c r="I22" s="89"/>
      <c r="J22" s="29"/>
      <c r="K22" s="29"/>
      <c r="L22" s="3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</row>
    <row r="23" spans="1:31" s="2" customFormat="1" ht="12" customHeight="1">
      <c r="A23" s="29"/>
      <c r="B23" s="30"/>
      <c r="C23" s="29"/>
      <c r="D23" s="24" t="s">
        <v>30</v>
      </c>
      <c r="E23" s="29"/>
      <c r="F23" s="29"/>
      <c r="G23" s="29"/>
      <c r="H23" s="29"/>
      <c r="I23" s="90" t="s">
        <v>23</v>
      </c>
      <c r="J23" s="22" t="str">
        <f>IF('Rekapitulácia stavby'!AN19="","",'Rekapitulácia stavby'!AN19)</f>
        <v/>
      </c>
      <c r="K23" s="29"/>
      <c r="L23" s="3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</row>
    <row r="24" spans="1:31" s="2" customFormat="1" ht="18" customHeight="1">
      <c r="A24" s="29"/>
      <c r="B24" s="30"/>
      <c r="C24" s="29"/>
      <c r="D24" s="29"/>
      <c r="E24" s="22" t="str">
        <f>IF('Rekapitulácia stavby'!E20="","",'Rekapitulácia stavby'!E20)</f>
        <v xml:space="preserve"> </v>
      </c>
      <c r="F24" s="29"/>
      <c r="G24" s="29"/>
      <c r="H24" s="29"/>
      <c r="I24" s="90" t="s">
        <v>24</v>
      </c>
      <c r="J24" s="22" t="str">
        <f>IF('Rekapitulácia stavby'!AN20="","",'Rekapitulácia stavby'!AN20)</f>
        <v/>
      </c>
      <c r="K24" s="29"/>
      <c r="L24" s="3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</row>
    <row r="25" spans="1:31" s="2" customFormat="1" ht="6.9" customHeight="1">
      <c r="A25" s="29"/>
      <c r="B25" s="30"/>
      <c r="C25" s="29"/>
      <c r="D25" s="29"/>
      <c r="E25" s="29"/>
      <c r="F25" s="29"/>
      <c r="G25" s="29"/>
      <c r="H25" s="29"/>
      <c r="I25" s="89"/>
      <c r="J25" s="29"/>
      <c r="K25" s="29"/>
      <c r="L25" s="3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</row>
    <row r="26" spans="1:31" s="2" customFormat="1" ht="12" customHeight="1">
      <c r="A26" s="29"/>
      <c r="B26" s="30"/>
      <c r="C26" s="29"/>
      <c r="D26" s="24" t="s">
        <v>31</v>
      </c>
      <c r="E26" s="29"/>
      <c r="F26" s="29"/>
      <c r="G26" s="29"/>
      <c r="H26" s="29"/>
      <c r="I26" s="89"/>
      <c r="J26" s="29"/>
      <c r="K26" s="29"/>
      <c r="L26" s="3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</row>
    <row r="27" spans="1:31" s="8" customFormat="1" ht="16.5" customHeight="1">
      <c r="A27" s="91"/>
      <c r="B27" s="92"/>
      <c r="C27" s="91"/>
      <c r="D27" s="91"/>
      <c r="E27" s="220" t="s">
        <v>1</v>
      </c>
      <c r="F27" s="220"/>
      <c r="G27" s="220"/>
      <c r="H27" s="220"/>
      <c r="I27" s="93"/>
      <c r="J27" s="91"/>
      <c r="K27" s="91"/>
      <c r="L27" s="94"/>
      <c r="S27" s="91"/>
      <c r="T27" s="91"/>
      <c r="U27" s="91"/>
      <c r="V27" s="91"/>
      <c r="W27" s="91"/>
      <c r="X27" s="91"/>
      <c r="Y27" s="91"/>
      <c r="Z27" s="91"/>
      <c r="AA27" s="91"/>
      <c r="AB27" s="91"/>
      <c r="AC27" s="91"/>
      <c r="AD27" s="91"/>
      <c r="AE27" s="91"/>
    </row>
    <row r="28" spans="1:31" s="2" customFormat="1" ht="6.9" customHeight="1">
      <c r="A28" s="29"/>
      <c r="B28" s="30"/>
      <c r="C28" s="29"/>
      <c r="D28" s="29"/>
      <c r="E28" s="29"/>
      <c r="F28" s="29"/>
      <c r="G28" s="29"/>
      <c r="H28" s="29"/>
      <c r="I28" s="89"/>
      <c r="J28" s="29"/>
      <c r="K28" s="29"/>
      <c r="L28" s="3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</row>
    <row r="29" spans="1:31" s="2" customFormat="1" ht="6.9" customHeight="1">
      <c r="A29" s="29"/>
      <c r="B29" s="30"/>
      <c r="C29" s="29"/>
      <c r="D29" s="63"/>
      <c r="E29" s="63"/>
      <c r="F29" s="63"/>
      <c r="G29" s="63"/>
      <c r="H29" s="63"/>
      <c r="I29" s="95"/>
      <c r="J29" s="63"/>
      <c r="K29" s="63"/>
      <c r="L29" s="3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</row>
    <row r="30" spans="1:31" s="2" customFormat="1" ht="25.35" customHeight="1">
      <c r="A30" s="29"/>
      <c r="B30" s="30"/>
      <c r="C30" s="29"/>
      <c r="D30" s="96" t="s">
        <v>32</v>
      </c>
      <c r="E30" s="29"/>
      <c r="F30" s="29"/>
      <c r="G30" s="29"/>
      <c r="H30" s="29"/>
      <c r="I30" s="89"/>
      <c r="J30" s="68">
        <f>ROUND(J129, 2)</f>
        <v>0</v>
      </c>
      <c r="K30" s="29"/>
      <c r="L30" s="3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</row>
    <row r="31" spans="1:31" s="2" customFormat="1" ht="6.9" customHeight="1">
      <c r="A31" s="29"/>
      <c r="B31" s="30"/>
      <c r="C31" s="29"/>
      <c r="D31" s="63"/>
      <c r="E31" s="63"/>
      <c r="F31" s="63"/>
      <c r="G31" s="63"/>
      <c r="H31" s="63"/>
      <c r="I31" s="95"/>
      <c r="J31" s="63"/>
      <c r="K31" s="63"/>
      <c r="L31" s="3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</row>
    <row r="32" spans="1:31" s="2" customFormat="1" ht="14.4" customHeight="1">
      <c r="A32" s="29"/>
      <c r="B32" s="30"/>
      <c r="C32" s="29"/>
      <c r="D32" s="29"/>
      <c r="E32" s="29"/>
      <c r="F32" s="33" t="s">
        <v>34</v>
      </c>
      <c r="G32" s="29"/>
      <c r="H32" s="29"/>
      <c r="I32" s="97" t="s">
        <v>33</v>
      </c>
      <c r="J32" s="33" t="s">
        <v>35</v>
      </c>
      <c r="K32" s="29"/>
      <c r="L32" s="3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</row>
    <row r="33" spans="1:31" s="2" customFormat="1" ht="14.4" customHeight="1">
      <c r="A33" s="29"/>
      <c r="B33" s="30"/>
      <c r="C33" s="29"/>
      <c r="D33" s="98" t="s">
        <v>36</v>
      </c>
      <c r="E33" s="24" t="s">
        <v>37</v>
      </c>
      <c r="F33" s="99">
        <f>ROUND((SUM(BE129:BE224)),  2)</f>
        <v>0</v>
      </c>
      <c r="G33" s="29"/>
      <c r="H33" s="29"/>
      <c r="I33" s="100">
        <v>0.2</v>
      </c>
      <c r="J33" s="99">
        <f>ROUND(((SUM(BE129:BE224))*I33),  2)</f>
        <v>0</v>
      </c>
      <c r="K33" s="29"/>
      <c r="L33" s="3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</row>
    <row r="34" spans="1:31" s="2" customFormat="1" ht="14.4" customHeight="1">
      <c r="A34" s="29"/>
      <c r="B34" s="30"/>
      <c r="C34" s="29"/>
      <c r="D34" s="29"/>
      <c r="E34" s="24" t="s">
        <v>38</v>
      </c>
      <c r="F34" s="99">
        <f>ROUND((SUM(BF129:BF224)),  2)</f>
        <v>0</v>
      </c>
      <c r="G34" s="29"/>
      <c r="H34" s="29"/>
      <c r="I34" s="100">
        <v>0.2</v>
      </c>
      <c r="J34" s="99">
        <f>ROUND(((SUM(BF129:BF224))*I34),  2)</f>
        <v>0</v>
      </c>
      <c r="K34" s="29"/>
      <c r="L34" s="3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</row>
    <row r="35" spans="1:31" s="2" customFormat="1" ht="14.4" hidden="1" customHeight="1">
      <c r="A35" s="29"/>
      <c r="B35" s="30"/>
      <c r="C35" s="29"/>
      <c r="D35" s="29"/>
      <c r="E35" s="24" t="s">
        <v>39</v>
      </c>
      <c r="F35" s="99">
        <f>ROUND((SUM(BG129:BG224)),  2)</f>
        <v>0</v>
      </c>
      <c r="G35" s="29"/>
      <c r="H35" s="29"/>
      <c r="I35" s="100">
        <v>0.2</v>
      </c>
      <c r="J35" s="99">
        <f>0</f>
        <v>0</v>
      </c>
      <c r="K35" s="29"/>
      <c r="L35" s="3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</row>
    <row r="36" spans="1:31" s="2" customFormat="1" ht="14.4" hidden="1" customHeight="1">
      <c r="A36" s="29"/>
      <c r="B36" s="30"/>
      <c r="C36" s="29"/>
      <c r="D36" s="29"/>
      <c r="E36" s="24" t="s">
        <v>40</v>
      </c>
      <c r="F36" s="99">
        <f>ROUND((SUM(BH129:BH224)),  2)</f>
        <v>0</v>
      </c>
      <c r="G36" s="29"/>
      <c r="H36" s="29"/>
      <c r="I36" s="100">
        <v>0.2</v>
      </c>
      <c r="J36" s="99">
        <f>0</f>
        <v>0</v>
      </c>
      <c r="K36" s="29"/>
      <c r="L36" s="3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</row>
    <row r="37" spans="1:31" s="2" customFormat="1" ht="14.4" hidden="1" customHeight="1">
      <c r="A37" s="29"/>
      <c r="B37" s="30"/>
      <c r="C37" s="29"/>
      <c r="D37" s="29"/>
      <c r="E37" s="24" t="s">
        <v>41</v>
      </c>
      <c r="F37" s="99">
        <f>ROUND((SUM(BI129:BI224)),  2)</f>
        <v>0</v>
      </c>
      <c r="G37" s="29"/>
      <c r="H37" s="29"/>
      <c r="I37" s="100">
        <v>0</v>
      </c>
      <c r="J37" s="99">
        <f>0</f>
        <v>0</v>
      </c>
      <c r="K37" s="29"/>
      <c r="L37" s="3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</row>
    <row r="38" spans="1:31" s="2" customFormat="1" ht="6.9" customHeight="1">
      <c r="A38" s="29"/>
      <c r="B38" s="30"/>
      <c r="C38" s="29"/>
      <c r="D38" s="29"/>
      <c r="E38" s="29"/>
      <c r="F38" s="29"/>
      <c r="G38" s="29"/>
      <c r="H38" s="29"/>
      <c r="I38" s="89"/>
      <c r="J38" s="29"/>
      <c r="K38" s="29"/>
      <c r="L38" s="3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</row>
    <row r="39" spans="1:31" s="2" customFormat="1" ht="25.35" customHeight="1">
      <c r="A39" s="29"/>
      <c r="B39" s="30"/>
      <c r="C39" s="101"/>
      <c r="D39" s="102" t="s">
        <v>42</v>
      </c>
      <c r="E39" s="57"/>
      <c r="F39" s="57"/>
      <c r="G39" s="103" t="s">
        <v>43</v>
      </c>
      <c r="H39" s="104" t="s">
        <v>44</v>
      </c>
      <c r="I39" s="105"/>
      <c r="J39" s="106">
        <f>SUM(J30:J37)</f>
        <v>0</v>
      </c>
      <c r="K39" s="107"/>
      <c r="L39" s="3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</row>
    <row r="40" spans="1:31" s="2" customFormat="1" ht="14.4" customHeight="1">
      <c r="A40" s="29"/>
      <c r="B40" s="30"/>
      <c r="C40" s="29"/>
      <c r="D40" s="29"/>
      <c r="E40" s="29"/>
      <c r="F40" s="29"/>
      <c r="G40" s="29"/>
      <c r="H40" s="29"/>
      <c r="I40" s="89"/>
      <c r="J40" s="29"/>
      <c r="K40" s="29"/>
      <c r="L40" s="3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</row>
    <row r="41" spans="1:31" s="1" customFormat="1" ht="14.4" customHeight="1">
      <c r="B41" s="17"/>
      <c r="I41" s="86"/>
      <c r="L41" s="17"/>
    </row>
    <row r="42" spans="1:31" s="1" customFormat="1" ht="14.4" customHeight="1">
      <c r="B42" s="17"/>
      <c r="I42" s="86"/>
      <c r="L42" s="17"/>
    </row>
    <row r="43" spans="1:31" s="1" customFormat="1" ht="14.4" customHeight="1">
      <c r="B43" s="17"/>
      <c r="I43" s="86"/>
      <c r="L43" s="17"/>
    </row>
    <row r="44" spans="1:31" s="1" customFormat="1" ht="14.4" customHeight="1">
      <c r="B44" s="17"/>
      <c r="I44" s="86"/>
      <c r="L44" s="17"/>
    </row>
    <row r="45" spans="1:31" s="1" customFormat="1" ht="14.4" customHeight="1">
      <c r="B45" s="17"/>
      <c r="I45" s="86"/>
      <c r="L45" s="17"/>
    </row>
    <row r="46" spans="1:31" s="1" customFormat="1" ht="14.4" customHeight="1">
      <c r="B46" s="17"/>
      <c r="I46" s="86"/>
      <c r="L46" s="17"/>
    </row>
    <row r="47" spans="1:31" s="1" customFormat="1" ht="14.4" customHeight="1">
      <c r="B47" s="17"/>
      <c r="I47" s="86"/>
      <c r="L47" s="17"/>
    </row>
    <row r="48" spans="1:31" s="1" customFormat="1" ht="14.4" customHeight="1">
      <c r="B48" s="17"/>
      <c r="I48" s="86"/>
      <c r="L48" s="17"/>
    </row>
    <row r="49" spans="1:31" s="1" customFormat="1" ht="14.4" customHeight="1">
      <c r="B49" s="17"/>
      <c r="I49" s="86"/>
      <c r="L49" s="17"/>
    </row>
    <row r="50" spans="1:31" s="2" customFormat="1" ht="14.4" customHeight="1">
      <c r="B50" s="39"/>
      <c r="D50" s="40" t="s">
        <v>45</v>
      </c>
      <c r="E50" s="41"/>
      <c r="F50" s="41"/>
      <c r="G50" s="40" t="s">
        <v>46</v>
      </c>
      <c r="H50" s="41"/>
      <c r="I50" s="108"/>
      <c r="J50" s="41"/>
      <c r="K50" s="41"/>
      <c r="L50" s="39"/>
    </row>
    <row r="51" spans="1:31" ht="10.199999999999999">
      <c r="B51" s="17"/>
      <c r="L51" s="17"/>
    </row>
    <row r="52" spans="1:31" ht="10.199999999999999">
      <c r="B52" s="17"/>
      <c r="L52" s="17"/>
    </row>
    <row r="53" spans="1:31" ht="10.199999999999999">
      <c r="B53" s="17"/>
      <c r="L53" s="17"/>
    </row>
    <row r="54" spans="1:31" ht="10.199999999999999">
      <c r="B54" s="17"/>
      <c r="L54" s="17"/>
    </row>
    <row r="55" spans="1:31" ht="10.199999999999999">
      <c r="B55" s="17"/>
      <c r="L55" s="17"/>
    </row>
    <row r="56" spans="1:31" ht="10.199999999999999">
      <c r="B56" s="17"/>
      <c r="L56" s="17"/>
    </row>
    <row r="57" spans="1:31" ht="10.199999999999999">
      <c r="B57" s="17"/>
      <c r="L57" s="17"/>
    </row>
    <row r="58" spans="1:31" ht="10.199999999999999">
      <c r="B58" s="17"/>
      <c r="L58" s="17"/>
    </row>
    <row r="59" spans="1:31" ht="10.199999999999999">
      <c r="B59" s="17"/>
      <c r="L59" s="17"/>
    </row>
    <row r="60" spans="1:31" ht="10.199999999999999">
      <c r="B60" s="17"/>
      <c r="L60" s="17"/>
    </row>
    <row r="61" spans="1:31" s="2" customFormat="1" ht="13.2">
      <c r="A61" s="29"/>
      <c r="B61" s="30"/>
      <c r="C61" s="29"/>
      <c r="D61" s="42" t="s">
        <v>47</v>
      </c>
      <c r="E61" s="32"/>
      <c r="F61" s="109" t="s">
        <v>48</v>
      </c>
      <c r="G61" s="42" t="s">
        <v>47</v>
      </c>
      <c r="H61" s="32"/>
      <c r="I61" s="110"/>
      <c r="J61" s="111" t="s">
        <v>48</v>
      </c>
      <c r="K61" s="32"/>
      <c r="L61" s="3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</row>
    <row r="62" spans="1:31" ht="10.199999999999999">
      <c r="B62" s="17"/>
      <c r="L62" s="17"/>
    </row>
    <row r="63" spans="1:31" ht="10.199999999999999">
      <c r="B63" s="17"/>
      <c r="L63" s="17"/>
    </row>
    <row r="64" spans="1:31" ht="10.199999999999999">
      <c r="B64" s="17"/>
      <c r="L64" s="17"/>
    </row>
    <row r="65" spans="1:31" s="2" customFormat="1" ht="13.2">
      <c r="A65" s="29"/>
      <c r="B65" s="30"/>
      <c r="C65" s="29"/>
      <c r="D65" s="40" t="s">
        <v>49</v>
      </c>
      <c r="E65" s="43"/>
      <c r="F65" s="43"/>
      <c r="G65" s="40" t="s">
        <v>50</v>
      </c>
      <c r="H65" s="43"/>
      <c r="I65" s="112"/>
      <c r="J65" s="43"/>
      <c r="K65" s="43"/>
      <c r="L65" s="3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</row>
    <row r="66" spans="1:31" ht="10.199999999999999">
      <c r="B66" s="17"/>
      <c r="L66" s="17"/>
    </row>
    <row r="67" spans="1:31" ht="10.199999999999999">
      <c r="B67" s="17"/>
      <c r="L67" s="17"/>
    </row>
    <row r="68" spans="1:31" ht="10.199999999999999">
      <c r="B68" s="17"/>
      <c r="L68" s="17"/>
    </row>
    <row r="69" spans="1:31" ht="10.199999999999999">
      <c r="B69" s="17"/>
      <c r="L69" s="17"/>
    </row>
    <row r="70" spans="1:31" ht="10.199999999999999">
      <c r="B70" s="17"/>
      <c r="L70" s="17"/>
    </row>
    <row r="71" spans="1:31" ht="10.199999999999999">
      <c r="B71" s="17"/>
      <c r="L71" s="17"/>
    </row>
    <row r="72" spans="1:31" ht="10.199999999999999">
      <c r="B72" s="17"/>
      <c r="L72" s="17"/>
    </row>
    <row r="73" spans="1:31" ht="10.199999999999999">
      <c r="B73" s="17"/>
      <c r="L73" s="17"/>
    </row>
    <row r="74" spans="1:31" ht="10.199999999999999">
      <c r="B74" s="17"/>
      <c r="L74" s="17"/>
    </row>
    <row r="75" spans="1:31" ht="10.199999999999999">
      <c r="B75" s="17"/>
      <c r="L75" s="17"/>
    </row>
    <row r="76" spans="1:31" s="2" customFormat="1" ht="13.2">
      <c r="A76" s="29"/>
      <c r="B76" s="30"/>
      <c r="C76" s="29"/>
      <c r="D76" s="42" t="s">
        <v>47</v>
      </c>
      <c r="E76" s="32"/>
      <c r="F76" s="109" t="s">
        <v>48</v>
      </c>
      <c r="G76" s="42" t="s">
        <v>47</v>
      </c>
      <c r="H76" s="32"/>
      <c r="I76" s="110"/>
      <c r="J76" s="111" t="s">
        <v>48</v>
      </c>
      <c r="K76" s="32"/>
      <c r="L76" s="3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</row>
    <row r="77" spans="1:31" s="2" customFormat="1" ht="14.4" customHeight="1">
      <c r="A77" s="29"/>
      <c r="B77" s="44"/>
      <c r="C77" s="45"/>
      <c r="D77" s="45"/>
      <c r="E77" s="45"/>
      <c r="F77" s="45"/>
      <c r="G77" s="45"/>
      <c r="H77" s="45"/>
      <c r="I77" s="113"/>
      <c r="J77" s="45"/>
      <c r="K77" s="45"/>
      <c r="L77" s="3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</row>
    <row r="81" spans="1:47" s="2" customFormat="1" ht="6.9" hidden="1" customHeight="1">
      <c r="A81" s="29"/>
      <c r="B81" s="46"/>
      <c r="C81" s="47"/>
      <c r="D81" s="47"/>
      <c r="E81" s="47"/>
      <c r="F81" s="47"/>
      <c r="G81" s="47"/>
      <c r="H81" s="47"/>
      <c r="I81" s="114"/>
      <c r="J81" s="47"/>
      <c r="K81" s="47"/>
      <c r="L81" s="3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</row>
    <row r="82" spans="1:47" s="2" customFormat="1" ht="24.9" hidden="1" customHeight="1">
      <c r="A82" s="29"/>
      <c r="B82" s="30"/>
      <c r="C82" s="18" t="s">
        <v>83</v>
      </c>
      <c r="D82" s="29"/>
      <c r="E82" s="29"/>
      <c r="F82" s="29"/>
      <c r="G82" s="29"/>
      <c r="H82" s="29"/>
      <c r="I82" s="89"/>
      <c r="J82" s="29"/>
      <c r="K82" s="29"/>
      <c r="L82" s="3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</row>
    <row r="83" spans="1:47" s="2" customFormat="1" ht="6.9" hidden="1" customHeight="1">
      <c r="A83" s="29"/>
      <c r="B83" s="30"/>
      <c r="C83" s="29"/>
      <c r="D83" s="29"/>
      <c r="E83" s="29"/>
      <c r="F83" s="29"/>
      <c r="G83" s="29"/>
      <c r="H83" s="29"/>
      <c r="I83" s="89"/>
      <c r="J83" s="29"/>
      <c r="K83" s="29"/>
      <c r="L83" s="3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</row>
    <row r="84" spans="1:47" s="2" customFormat="1" ht="12" hidden="1" customHeight="1">
      <c r="A84" s="29"/>
      <c r="B84" s="30"/>
      <c r="C84" s="24" t="s">
        <v>14</v>
      </c>
      <c r="D84" s="29"/>
      <c r="E84" s="29"/>
      <c r="F84" s="29"/>
      <c r="G84" s="29"/>
      <c r="H84" s="29"/>
      <c r="I84" s="89"/>
      <c r="J84" s="29"/>
      <c r="K84" s="29"/>
      <c r="L84" s="3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</row>
    <row r="85" spans="1:47" s="2" customFormat="1" ht="25.5" hidden="1" customHeight="1">
      <c r="A85" s="29"/>
      <c r="B85" s="30"/>
      <c r="C85" s="29"/>
      <c r="D85" s="29"/>
      <c r="E85" s="223" t="str">
        <f>E7</f>
        <v>Výstavba oporného múra na ihrisku pri Mlyne, ul. Hrnčiarska</v>
      </c>
      <c r="F85" s="224"/>
      <c r="G85" s="224"/>
      <c r="H85" s="224"/>
      <c r="I85" s="89"/>
      <c r="J85" s="29"/>
      <c r="K85" s="29"/>
      <c r="L85" s="3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</row>
    <row r="86" spans="1:47" s="2" customFormat="1" ht="12" hidden="1" customHeight="1">
      <c r="A86" s="29"/>
      <c r="B86" s="30"/>
      <c r="C86" s="24" t="s">
        <v>82</v>
      </c>
      <c r="D86" s="29"/>
      <c r="E86" s="29"/>
      <c r="F86" s="29"/>
      <c r="G86" s="29"/>
      <c r="H86" s="29"/>
      <c r="I86" s="89"/>
      <c r="J86" s="29"/>
      <c r="K86" s="29"/>
      <c r="L86" s="3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</row>
    <row r="87" spans="1:47" s="2" customFormat="1" ht="16.5" hidden="1" customHeight="1">
      <c r="A87" s="29"/>
      <c r="B87" s="30"/>
      <c r="C87" s="29"/>
      <c r="D87" s="29"/>
      <c r="E87" s="199" t="str">
        <f>E9</f>
        <v xml:space="preserve"> OPORNÝ MÚR</v>
      </c>
      <c r="F87" s="225"/>
      <c r="G87" s="225"/>
      <c r="H87" s="225"/>
      <c r="I87" s="89"/>
      <c r="J87" s="29"/>
      <c r="K87" s="29"/>
      <c r="L87" s="3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</row>
    <row r="88" spans="1:47" s="2" customFormat="1" ht="6.9" hidden="1" customHeight="1">
      <c r="A88" s="29"/>
      <c r="B88" s="30"/>
      <c r="C88" s="29"/>
      <c r="D88" s="29"/>
      <c r="E88" s="29"/>
      <c r="F88" s="29"/>
      <c r="G88" s="29"/>
      <c r="H88" s="29"/>
      <c r="I88" s="89"/>
      <c r="J88" s="29"/>
      <c r="K88" s="29"/>
      <c r="L88" s="3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</row>
    <row r="89" spans="1:47" s="2" customFormat="1" ht="12" hidden="1" customHeight="1">
      <c r="A89" s="29"/>
      <c r="B89" s="30"/>
      <c r="C89" s="24" t="s">
        <v>18</v>
      </c>
      <c r="D89" s="29"/>
      <c r="E89" s="29"/>
      <c r="F89" s="22" t="str">
        <f>F12</f>
        <v xml:space="preserve"> </v>
      </c>
      <c r="G89" s="29"/>
      <c r="H89" s="29"/>
      <c r="I89" s="90" t="s">
        <v>20</v>
      </c>
      <c r="J89" s="52" t="str">
        <f>IF(J12="","",J12)</f>
        <v>2. 4. 2021</v>
      </c>
      <c r="K89" s="29"/>
      <c r="L89" s="3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</row>
    <row r="90" spans="1:47" s="2" customFormat="1" ht="6.9" hidden="1" customHeight="1">
      <c r="A90" s="29"/>
      <c r="B90" s="30"/>
      <c r="C90" s="29"/>
      <c r="D90" s="29"/>
      <c r="E90" s="29"/>
      <c r="F90" s="29"/>
      <c r="G90" s="29"/>
      <c r="H90" s="29"/>
      <c r="I90" s="89"/>
      <c r="J90" s="29"/>
      <c r="K90" s="29"/>
      <c r="L90" s="3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</row>
    <row r="91" spans="1:47" s="2" customFormat="1" ht="15.15" hidden="1" customHeight="1">
      <c r="A91" s="29"/>
      <c r="B91" s="30"/>
      <c r="C91" s="24" t="s">
        <v>22</v>
      </c>
      <c r="D91" s="29"/>
      <c r="E91" s="29"/>
      <c r="F91" s="22" t="str">
        <f>E15</f>
        <v xml:space="preserve"> </v>
      </c>
      <c r="G91" s="29"/>
      <c r="H91" s="29"/>
      <c r="I91" s="90" t="s">
        <v>27</v>
      </c>
      <c r="J91" s="27" t="str">
        <f>E21</f>
        <v xml:space="preserve"> </v>
      </c>
      <c r="K91" s="29"/>
      <c r="L91" s="3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</row>
    <row r="92" spans="1:47" s="2" customFormat="1" ht="15.15" hidden="1" customHeight="1">
      <c r="A92" s="29"/>
      <c r="B92" s="30"/>
      <c r="C92" s="24" t="s">
        <v>25</v>
      </c>
      <c r="D92" s="29"/>
      <c r="E92" s="29"/>
      <c r="F92" s="22" t="str">
        <f>IF(E18="","",E18)</f>
        <v>Vyplň údaj</v>
      </c>
      <c r="G92" s="29"/>
      <c r="H92" s="29"/>
      <c r="I92" s="90" t="s">
        <v>30</v>
      </c>
      <c r="J92" s="27" t="str">
        <f>E24</f>
        <v xml:space="preserve"> </v>
      </c>
      <c r="K92" s="29"/>
      <c r="L92" s="3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</row>
    <row r="93" spans="1:47" s="2" customFormat="1" ht="10.35" hidden="1" customHeight="1">
      <c r="A93" s="29"/>
      <c r="B93" s="30"/>
      <c r="C93" s="29"/>
      <c r="D93" s="29"/>
      <c r="E93" s="29"/>
      <c r="F93" s="29"/>
      <c r="G93" s="29"/>
      <c r="H93" s="29"/>
      <c r="I93" s="89"/>
      <c r="J93" s="29"/>
      <c r="K93" s="29"/>
      <c r="L93" s="3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</row>
    <row r="94" spans="1:47" s="2" customFormat="1" ht="29.25" hidden="1" customHeight="1">
      <c r="A94" s="29"/>
      <c r="B94" s="30"/>
      <c r="C94" s="115" t="s">
        <v>84</v>
      </c>
      <c r="D94" s="101"/>
      <c r="E94" s="101"/>
      <c r="F94" s="101"/>
      <c r="G94" s="101"/>
      <c r="H94" s="101"/>
      <c r="I94" s="116"/>
      <c r="J94" s="117" t="s">
        <v>85</v>
      </c>
      <c r="K94" s="101"/>
      <c r="L94" s="3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</row>
    <row r="95" spans="1:47" s="2" customFormat="1" ht="10.35" hidden="1" customHeight="1">
      <c r="A95" s="29"/>
      <c r="B95" s="30"/>
      <c r="C95" s="29"/>
      <c r="D95" s="29"/>
      <c r="E95" s="29"/>
      <c r="F95" s="29"/>
      <c r="G95" s="29"/>
      <c r="H95" s="29"/>
      <c r="I95" s="89"/>
      <c r="J95" s="29"/>
      <c r="K95" s="29"/>
      <c r="L95" s="3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</row>
    <row r="96" spans="1:47" s="2" customFormat="1" ht="22.8" hidden="1" customHeight="1">
      <c r="A96" s="29"/>
      <c r="B96" s="30"/>
      <c r="C96" s="118" t="s">
        <v>86</v>
      </c>
      <c r="D96" s="29"/>
      <c r="E96" s="29"/>
      <c r="F96" s="29"/>
      <c r="G96" s="29"/>
      <c r="H96" s="29"/>
      <c r="I96" s="89"/>
      <c r="J96" s="68">
        <f>J129</f>
        <v>0</v>
      </c>
      <c r="K96" s="29"/>
      <c r="L96" s="3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U96" s="14" t="s">
        <v>87</v>
      </c>
    </row>
    <row r="97" spans="1:31" s="9" customFormat="1" ht="24.9" hidden="1" customHeight="1">
      <c r="B97" s="119"/>
      <c r="D97" s="120" t="s">
        <v>88</v>
      </c>
      <c r="E97" s="121"/>
      <c r="F97" s="121"/>
      <c r="G97" s="121"/>
      <c r="H97" s="121"/>
      <c r="I97" s="122"/>
      <c r="J97" s="123">
        <f>J130</f>
        <v>0</v>
      </c>
      <c r="L97" s="119"/>
    </row>
    <row r="98" spans="1:31" s="10" customFormat="1" ht="19.95" hidden="1" customHeight="1">
      <c r="B98" s="124"/>
      <c r="D98" s="125" t="s">
        <v>89</v>
      </c>
      <c r="E98" s="126"/>
      <c r="F98" s="126"/>
      <c r="G98" s="126"/>
      <c r="H98" s="126"/>
      <c r="I98" s="127"/>
      <c r="J98" s="128">
        <f>J131</f>
        <v>0</v>
      </c>
      <c r="L98" s="124"/>
    </row>
    <row r="99" spans="1:31" s="10" customFormat="1" ht="19.95" hidden="1" customHeight="1">
      <c r="B99" s="124"/>
      <c r="D99" s="125" t="s">
        <v>90</v>
      </c>
      <c r="E99" s="126"/>
      <c r="F99" s="126"/>
      <c r="G99" s="126"/>
      <c r="H99" s="126"/>
      <c r="I99" s="127"/>
      <c r="J99" s="128">
        <f>J164</f>
        <v>0</v>
      </c>
      <c r="L99" s="124"/>
    </row>
    <row r="100" spans="1:31" s="10" customFormat="1" ht="19.95" hidden="1" customHeight="1">
      <c r="B100" s="124"/>
      <c r="D100" s="125" t="s">
        <v>91</v>
      </c>
      <c r="E100" s="126"/>
      <c r="F100" s="126"/>
      <c r="G100" s="126"/>
      <c r="H100" s="126"/>
      <c r="I100" s="127"/>
      <c r="J100" s="128">
        <f>J167</f>
        <v>0</v>
      </c>
      <c r="L100" s="124"/>
    </row>
    <row r="101" spans="1:31" s="10" customFormat="1" ht="19.95" hidden="1" customHeight="1">
      <c r="B101" s="124"/>
      <c r="D101" s="125" t="s">
        <v>92</v>
      </c>
      <c r="E101" s="126"/>
      <c r="F101" s="126"/>
      <c r="G101" s="126"/>
      <c r="H101" s="126"/>
      <c r="I101" s="127"/>
      <c r="J101" s="128">
        <f>J175</f>
        <v>0</v>
      </c>
      <c r="L101" s="124"/>
    </row>
    <row r="102" spans="1:31" s="10" customFormat="1" ht="19.95" hidden="1" customHeight="1">
      <c r="B102" s="124"/>
      <c r="D102" s="125" t="s">
        <v>93</v>
      </c>
      <c r="E102" s="126"/>
      <c r="F102" s="126"/>
      <c r="G102" s="126"/>
      <c r="H102" s="126"/>
      <c r="I102" s="127"/>
      <c r="J102" s="128">
        <f>J182</f>
        <v>0</v>
      </c>
      <c r="L102" s="124"/>
    </row>
    <row r="103" spans="1:31" s="10" customFormat="1" ht="19.95" hidden="1" customHeight="1">
      <c r="B103" s="124"/>
      <c r="D103" s="125" t="s">
        <v>94</v>
      </c>
      <c r="E103" s="126"/>
      <c r="F103" s="126"/>
      <c r="G103" s="126"/>
      <c r="H103" s="126"/>
      <c r="I103" s="127"/>
      <c r="J103" s="128">
        <f>J184</f>
        <v>0</v>
      </c>
      <c r="L103" s="124"/>
    </row>
    <row r="104" spans="1:31" s="10" customFormat="1" ht="19.95" hidden="1" customHeight="1">
      <c r="B104" s="124"/>
      <c r="D104" s="125" t="s">
        <v>95</v>
      </c>
      <c r="E104" s="126"/>
      <c r="F104" s="126"/>
      <c r="G104" s="126"/>
      <c r="H104" s="126"/>
      <c r="I104" s="127"/>
      <c r="J104" s="128">
        <f>J187</f>
        <v>0</v>
      </c>
      <c r="L104" s="124"/>
    </row>
    <row r="105" spans="1:31" s="10" customFormat="1" ht="19.95" hidden="1" customHeight="1">
      <c r="B105" s="124"/>
      <c r="D105" s="125" t="s">
        <v>96</v>
      </c>
      <c r="E105" s="126"/>
      <c r="F105" s="126"/>
      <c r="G105" s="126"/>
      <c r="H105" s="126"/>
      <c r="I105" s="127"/>
      <c r="J105" s="128">
        <f>J201</f>
        <v>0</v>
      </c>
      <c r="L105" s="124"/>
    </row>
    <row r="106" spans="1:31" s="10" customFormat="1" ht="19.95" hidden="1" customHeight="1">
      <c r="B106" s="124"/>
      <c r="D106" s="125" t="s">
        <v>97</v>
      </c>
      <c r="E106" s="126"/>
      <c r="F106" s="126"/>
      <c r="G106" s="126"/>
      <c r="H106" s="126"/>
      <c r="I106" s="127"/>
      <c r="J106" s="128">
        <f>J206</f>
        <v>0</v>
      </c>
      <c r="L106" s="124"/>
    </row>
    <row r="107" spans="1:31" s="9" customFormat="1" ht="24.9" hidden="1" customHeight="1">
      <c r="B107" s="119"/>
      <c r="D107" s="120" t="s">
        <v>98</v>
      </c>
      <c r="E107" s="121"/>
      <c r="F107" s="121"/>
      <c r="G107" s="121"/>
      <c r="H107" s="121"/>
      <c r="I107" s="122"/>
      <c r="J107" s="123">
        <f>J210</f>
        <v>0</v>
      </c>
      <c r="L107" s="119"/>
    </row>
    <row r="108" spans="1:31" s="10" customFormat="1" ht="19.95" hidden="1" customHeight="1">
      <c r="B108" s="124"/>
      <c r="D108" s="125" t="s">
        <v>99</v>
      </c>
      <c r="E108" s="126"/>
      <c r="F108" s="126"/>
      <c r="G108" s="126"/>
      <c r="H108" s="126"/>
      <c r="I108" s="127"/>
      <c r="J108" s="128">
        <f>J211</f>
        <v>0</v>
      </c>
      <c r="L108" s="124"/>
    </row>
    <row r="109" spans="1:31" s="9" customFormat="1" ht="24.9" hidden="1" customHeight="1">
      <c r="B109" s="119"/>
      <c r="D109" s="120" t="s">
        <v>100</v>
      </c>
      <c r="E109" s="121"/>
      <c r="F109" s="121"/>
      <c r="G109" s="121"/>
      <c r="H109" s="121"/>
      <c r="I109" s="122"/>
      <c r="J109" s="123">
        <f>J220</f>
        <v>0</v>
      </c>
      <c r="L109" s="119"/>
    </row>
    <row r="110" spans="1:31" s="2" customFormat="1" ht="21.75" hidden="1" customHeight="1">
      <c r="A110" s="29"/>
      <c r="B110" s="30"/>
      <c r="C110" s="29"/>
      <c r="D110" s="29"/>
      <c r="E110" s="29"/>
      <c r="F110" s="29"/>
      <c r="G110" s="29"/>
      <c r="H110" s="29"/>
      <c r="I110" s="89"/>
      <c r="J110" s="29"/>
      <c r="K110" s="29"/>
      <c r="L110" s="3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</row>
    <row r="111" spans="1:31" s="2" customFormat="1" ht="6.9" hidden="1" customHeight="1">
      <c r="A111" s="29"/>
      <c r="B111" s="44"/>
      <c r="C111" s="45"/>
      <c r="D111" s="45"/>
      <c r="E111" s="45"/>
      <c r="F111" s="45"/>
      <c r="G111" s="45"/>
      <c r="H111" s="45"/>
      <c r="I111" s="113"/>
      <c r="J111" s="45"/>
      <c r="K111" s="45"/>
      <c r="L111" s="3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</row>
    <row r="112" spans="1:31" ht="10.199999999999999" hidden="1"/>
    <row r="113" spans="1:31" ht="10.199999999999999" hidden="1"/>
    <row r="114" spans="1:31" ht="10.199999999999999" hidden="1"/>
    <row r="115" spans="1:31" s="2" customFormat="1" ht="6.9" customHeight="1">
      <c r="A115" s="29"/>
      <c r="B115" s="46"/>
      <c r="C115" s="47"/>
      <c r="D115" s="47"/>
      <c r="E115" s="47"/>
      <c r="F115" s="47"/>
      <c r="G115" s="47"/>
      <c r="H115" s="47"/>
      <c r="I115" s="114"/>
      <c r="J115" s="47"/>
      <c r="K115" s="47"/>
      <c r="L115" s="3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</row>
    <row r="116" spans="1:31" s="2" customFormat="1" ht="24.9" customHeight="1">
      <c r="A116" s="29"/>
      <c r="B116" s="30"/>
      <c r="C116" s="18" t="s">
        <v>101</v>
      </c>
      <c r="D116" s="29"/>
      <c r="E116" s="29"/>
      <c r="F116" s="29"/>
      <c r="G116" s="29"/>
      <c r="H116" s="29"/>
      <c r="I116" s="89"/>
      <c r="J116" s="29"/>
      <c r="K116" s="29"/>
      <c r="L116" s="3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</row>
    <row r="117" spans="1:31" s="2" customFormat="1" ht="6.9" customHeight="1">
      <c r="A117" s="29"/>
      <c r="B117" s="30"/>
      <c r="C117" s="29"/>
      <c r="D117" s="29"/>
      <c r="E117" s="29"/>
      <c r="F117" s="29"/>
      <c r="G117" s="29"/>
      <c r="H117" s="29"/>
      <c r="I117" s="89"/>
      <c r="J117" s="29"/>
      <c r="K117" s="29"/>
      <c r="L117" s="3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</row>
    <row r="118" spans="1:31" s="2" customFormat="1" ht="12" customHeight="1">
      <c r="A118" s="29"/>
      <c r="B118" s="30"/>
      <c r="C118" s="24" t="s">
        <v>14</v>
      </c>
      <c r="D118" s="29"/>
      <c r="E118" s="29"/>
      <c r="F118" s="29"/>
      <c r="G118" s="29"/>
      <c r="H118" s="29"/>
      <c r="I118" s="89"/>
      <c r="J118" s="29"/>
      <c r="K118" s="29"/>
      <c r="L118" s="3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</row>
    <row r="119" spans="1:31" s="2" customFormat="1" ht="25.5" customHeight="1">
      <c r="A119" s="29"/>
      <c r="B119" s="30"/>
      <c r="C119" s="29"/>
      <c r="D119" s="29"/>
      <c r="E119" s="223" t="str">
        <f>E7</f>
        <v>Výstavba oporného múra na ihrisku pri Mlyne, ul. Hrnčiarska</v>
      </c>
      <c r="F119" s="224"/>
      <c r="G119" s="224"/>
      <c r="H119" s="224"/>
      <c r="I119" s="89"/>
      <c r="J119" s="29"/>
      <c r="K119" s="29"/>
      <c r="L119" s="3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</row>
    <row r="120" spans="1:31" s="2" customFormat="1" ht="12" customHeight="1">
      <c r="A120" s="29"/>
      <c r="B120" s="30"/>
      <c r="C120" s="24" t="s">
        <v>82</v>
      </c>
      <c r="D120" s="29"/>
      <c r="E120" s="29"/>
      <c r="F120" s="29"/>
      <c r="G120" s="29"/>
      <c r="H120" s="29"/>
      <c r="I120" s="89"/>
      <c r="J120" s="29"/>
      <c r="K120" s="29"/>
      <c r="L120" s="3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</row>
    <row r="121" spans="1:31" s="2" customFormat="1" ht="16.5" customHeight="1">
      <c r="A121" s="29"/>
      <c r="B121" s="30"/>
      <c r="C121" s="29"/>
      <c r="D121" s="29"/>
      <c r="E121" s="199" t="str">
        <f>E9</f>
        <v xml:space="preserve"> OPORNÝ MÚR</v>
      </c>
      <c r="F121" s="225"/>
      <c r="G121" s="225"/>
      <c r="H121" s="225"/>
      <c r="I121" s="89"/>
      <c r="J121" s="29"/>
      <c r="K121" s="29"/>
      <c r="L121" s="3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</row>
    <row r="122" spans="1:31" s="2" customFormat="1" ht="6.9" customHeight="1">
      <c r="A122" s="29"/>
      <c r="B122" s="30"/>
      <c r="C122" s="29"/>
      <c r="D122" s="29"/>
      <c r="E122" s="29"/>
      <c r="F122" s="29"/>
      <c r="G122" s="29"/>
      <c r="H122" s="29"/>
      <c r="I122" s="89"/>
      <c r="J122" s="29"/>
      <c r="K122" s="29"/>
      <c r="L122" s="3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</row>
    <row r="123" spans="1:31" s="2" customFormat="1" ht="12" customHeight="1">
      <c r="A123" s="29"/>
      <c r="B123" s="30"/>
      <c r="C123" s="24" t="s">
        <v>18</v>
      </c>
      <c r="D123" s="29"/>
      <c r="E123" s="29"/>
      <c r="F123" s="22" t="str">
        <f>F12</f>
        <v xml:space="preserve"> </v>
      </c>
      <c r="G123" s="29"/>
      <c r="H123" s="29"/>
      <c r="I123" s="90" t="s">
        <v>20</v>
      </c>
      <c r="J123" s="52" t="str">
        <f>IF(J12="","",J12)</f>
        <v>2. 4. 2021</v>
      </c>
      <c r="K123" s="29"/>
      <c r="L123" s="3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</row>
    <row r="124" spans="1:31" s="2" customFormat="1" ht="6.9" customHeight="1">
      <c r="A124" s="29"/>
      <c r="B124" s="30"/>
      <c r="C124" s="29"/>
      <c r="D124" s="29"/>
      <c r="E124" s="29"/>
      <c r="F124" s="29"/>
      <c r="G124" s="29"/>
      <c r="H124" s="29"/>
      <c r="I124" s="89"/>
      <c r="J124" s="29"/>
      <c r="K124" s="29"/>
      <c r="L124" s="3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</row>
    <row r="125" spans="1:31" s="2" customFormat="1" ht="15.15" customHeight="1">
      <c r="A125" s="29"/>
      <c r="B125" s="30"/>
      <c r="C125" s="24" t="s">
        <v>22</v>
      </c>
      <c r="D125" s="29"/>
      <c r="E125" s="29"/>
      <c r="F125" s="22" t="str">
        <f>E15</f>
        <v xml:space="preserve"> </v>
      </c>
      <c r="G125" s="29"/>
      <c r="H125" s="29"/>
      <c r="I125" s="90" t="s">
        <v>27</v>
      </c>
      <c r="J125" s="27" t="str">
        <f>E21</f>
        <v xml:space="preserve"> </v>
      </c>
      <c r="K125" s="29"/>
      <c r="L125" s="3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</row>
    <row r="126" spans="1:31" s="2" customFormat="1" ht="15.15" customHeight="1">
      <c r="A126" s="29"/>
      <c r="B126" s="30"/>
      <c r="C126" s="24" t="s">
        <v>25</v>
      </c>
      <c r="D126" s="29"/>
      <c r="E126" s="29"/>
      <c r="F126" s="22" t="str">
        <f>IF(E18="","",E18)</f>
        <v>Vyplň údaj</v>
      </c>
      <c r="G126" s="29"/>
      <c r="H126" s="29"/>
      <c r="I126" s="90" t="s">
        <v>30</v>
      </c>
      <c r="J126" s="27" t="str">
        <f>E24</f>
        <v xml:space="preserve"> </v>
      </c>
      <c r="K126" s="29"/>
      <c r="L126" s="3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</row>
    <row r="127" spans="1:31" s="2" customFormat="1" ht="10.35" customHeight="1">
      <c r="A127" s="29"/>
      <c r="B127" s="30"/>
      <c r="C127" s="29"/>
      <c r="D127" s="29"/>
      <c r="E127" s="29"/>
      <c r="F127" s="29"/>
      <c r="G127" s="29"/>
      <c r="H127" s="29"/>
      <c r="I127" s="89"/>
      <c r="J127" s="29"/>
      <c r="K127" s="29"/>
      <c r="L127" s="3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</row>
    <row r="128" spans="1:31" s="11" customFormat="1" ht="29.25" customHeight="1">
      <c r="A128" s="129"/>
      <c r="B128" s="130"/>
      <c r="C128" s="131" t="s">
        <v>102</v>
      </c>
      <c r="D128" s="132" t="s">
        <v>57</v>
      </c>
      <c r="E128" s="132" t="s">
        <v>53</v>
      </c>
      <c r="F128" s="132" t="s">
        <v>54</v>
      </c>
      <c r="G128" s="132" t="s">
        <v>103</v>
      </c>
      <c r="H128" s="132" t="s">
        <v>104</v>
      </c>
      <c r="I128" s="133" t="s">
        <v>105</v>
      </c>
      <c r="J128" s="134" t="s">
        <v>85</v>
      </c>
      <c r="K128" s="135" t="s">
        <v>106</v>
      </c>
      <c r="L128" s="136"/>
      <c r="M128" s="59" t="s">
        <v>1</v>
      </c>
      <c r="N128" s="60" t="s">
        <v>36</v>
      </c>
      <c r="O128" s="60" t="s">
        <v>107</v>
      </c>
      <c r="P128" s="60" t="s">
        <v>108</v>
      </c>
      <c r="Q128" s="60" t="s">
        <v>109</v>
      </c>
      <c r="R128" s="60" t="s">
        <v>110</v>
      </c>
      <c r="S128" s="60" t="s">
        <v>111</v>
      </c>
      <c r="T128" s="61" t="s">
        <v>112</v>
      </c>
      <c r="U128" s="129"/>
      <c r="V128" s="129"/>
      <c r="W128" s="129"/>
      <c r="X128" s="129"/>
      <c r="Y128" s="129"/>
      <c r="Z128" s="129"/>
      <c r="AA128" s="129"/>
      <c r="AB128" s="129"/>
      <c r="AC128" s="129"/>
      <c r="AD128" s="129"/>
      <c r="AE128" s="129"/>
    </row>
    <row r="129" spans="1:65" s="2" customFormat="1" ht="22.8" customHeight="1">
      <c r="A129" s="29"/>
      <c r="B129" s="30"/>
      <c r="C129" s="66" t="s">
        <v>86</v>
      </c>
      <c r="D129" s="29"/>
      <c r="E129" s="29"/>
      <c r="F129" s="29"/>
      <c r="G129" s="29"/>
      <c r="H129" s="29"/>
      <c r="I129" s="89"/>
      <c r="J129" s="137">
        <f>BK129</f>
        <v>0</v>
      </c>
      <c r="K129" s="29"/>
      <c r="L129" s="30"/>
      <c r="M129" s="62"/>
      <c r="N129" s="53"/>
      <c r="O129" s="63"/>
      <c r="P129" s="138">
        <f>P130+P210+P220</f>
        <v>0</v>
      </c>
      <c r="Q129" s="63"/>
      <c r="R129" s="138">
        <f>R130+R210+R220</f>
        <v>0</v>
      </c>
      <c r="S129" s="63"/>
      <c r="T129" s="139">
        <f>T130+T210+T220</f>
        <v>1.107</v>
      </c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  <c r="AT129" s="14" t="s">
        <v>71</v>
      </c>
      <c r="AU129" s="14" t="s">
        <v>87</v>
      </c>
      <c r="BK129" s="140">
        <f>BK130+BK210+BK220</f>
        <v>0</v>
      </c>
    </row>
    <row r="130" spans="1:65" s="12" customFormat="1" ht="25.95" customHeight="1">
      <c r="B130" s="141"/>
      <c r="D130" s="142" t="s">
        <v>71</v>
      </c>
      <c r="E130" s="143" t="s">
        <v>113</v>
      </c>
      <c r="F130" s="143" t="s">
        <v>114</v>
      </c>
      <c r="I130" s="144"/>
      <c r="J130" s="145">
        <f>BK130</f>
        <v>0</v>
      </c>
      <c r="L130" s="141"/>
      <c r="M130" s="146"/>
      <c r="N130" s="147"/>
      <c r="O130" s="147"/>
      <c r="P130" s="148">
        <f>P131+P164+P167+P175+P182+P184+P187+P201+P206</f>
        <v>0</v>
      </c>
      <c r="Q130" s="147"/>
      <c r="R130" s="148">
        <f>R131+R164+R167+R175+R182+R184+R187+R201+R206</f>
        <v>0</v>
      </c>
      <c r="S130" s="147"/>
      <c r="T130" s="149">
        <f>T131+T164+T167+T175+T182+T184+T187+T201+T206</f>
        <v>0</v>
      </c>
      <c r="AR130" s="142" t="s">
        <v>79</v>
      </c>
      <c r="AT130" s="150" t="s">
        <v>71</v>
      </c>
      <c r="AU130" s="150" t="s">
        <v>72</v>
      </c>
      <c r="AY130" s="142" t="s">
        <v>115</v>
      </c>
      <c r="BK130" s="151">
        <f>BK131+BK164+BK167+BK175+BK182+BK184+BK187+BK201+BK206</f>
        <v>0</v>
      </c>
    </row>
    <row r="131" spans="1:65" s="12" customFormat="1" ht="22.8" customHeight="1">
      <c r="B131" s="141"/>
      <c r="D131" s="142" t="s">
        <v>71</v>
      </c>
      <c r="E131" s="152" t="s">
        <v>79</v>
      </c>
      <c r="F131" s="152" t="s">
        <v>116</v>
      </c>
      <c r="I131" s="144"/>
      <c r="J131" s="153">
        <f>BK131</f>
        <v>0</v>
      </c>
      <c r="L131" s="141"/>
      <c r="M131" s="146"/>
      <c r="N131" s="147"/>
      <c r="O131" s="147"/>
      <c r="P131" s="148">
        <f>SUM(P132:P163)</f>
        <v>0</v>
      </c>
      <c r="Q131" s="147"/>
      <c r="R131" s="148">
        <f>SUM(R132:R163)</f>
        <v>0</v>
      </c>
      <c r="S131" s="147"/>
      <c r="T131" s="149">
        <f>SUM(T132:T163)</f>
        <v>0</v>
      </c>
      <c r="AR131" s="142" t="s">
        <v>79</v>
      </c>
      <c r="AT131" s="150" t="s">
        <v>71</v>
      </c>
      <c r="AU131" s="150" t="s">
        <v>79</v>
      </c>
      <c r="AY131" s="142" t="s">
        <v>115</v>
      </c>
      <c r="BK131" s="151">
        <f>SUM(BK132:BK163)</f>
        <v>0</v>
      </c>
    </row>
    <row r="132" spans="1:65" s="2" customFormat="1" ht="24" customHeight="1">
      <c r="A132" s="29"/>
      <c r="B132" s="154"/>
      <c r="C132" s="155" t="s">
        <v>79</v>
      </c>
      <c r="D132" s="155" t="s">
        <v>117</v>
      </c>
      <c r="E132" s="156" t="s">
        <v>118</v>
      </c>
      <c r="F132" s="157" t="s">
        <v>119</v>
      </c>
      <c r="G132" s="158" t="s">
        <v>120</v>
      </c>
      <c r="H132" s="159">
        <v>3</v>
      </c>
      <c r="I132" s="160"/>
      <c r="J132" s="159">
        <f t="shared" ref="J132:J163" si="0">ROUND(I132*H132,3)</f>
        <v>0</v>
      </c>
      <c r="K132" s="161"/>
      <c r="L132" s="30"/>
      <c r="M132" s="162" t="s">
        <v>1</v>
      </c>
      <c r="N132" s="163" t="s">
        <v>38</v>
      </c>
      <c r="O132" s="55"/>
      <c r="P132" s="164">
        <f t="shared" ref="P132:P163" si="1">O132*H132</f>
        <v>0</v>
      </c>
      <c r="Q132" s="164">
        <v>0</v>
      </c>
      <c r="R132" s="164">
        <f t="shared" ref="R132:R163" si="2">Q132*H132</f>
        <v>0</v>
      </c>
      <c r="S132" s="164">
        <v>0</v>
      </c>
      <c r="T132" s="165">
        <f t="shared" ref="T132:T163" si="3">S132*H132</f>
        <v>0</v>
      </c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R132" s="166" t="s">
        <v>121</v>
      </c>
      <c r="AT132" s="166" t="s">
        <v>117</v>
      </c>
      <c r="AU132" s="166" t="s">
        <v>122</v>
      </c>
      <c r="AY132" s="14" t="s">
        <v>115</v>
      </c>
      <c r="BE132" s="167">
        <f t="shared" ref="BE132:BE163" si="4">IF(N132="základná",J132,0)</f>
        <v>0</v>
      </c>
      <c r="BF132" s="167">
        <f t="shared" ref="BF132:BF163" si="5">IF(N132="znížená",J132,0)</f>
        <v>0</v>
      </c>
      <c r="BG132" s="167">
        <f t="shared" ref="BG132:BG163" si="6">IF(N132="zákl. prenesená",J132,0)</f>
        <v>0</v>
      </c>
      <c r="BH132" s="167">
        <f t="shared" ref="BH132:BH163" si="7">IF(N132="zníž. prenesená",J132,0)</f>
        <v>0</v>
      </c>
      <c r="BI132" s="167">
        <f t="shared" ref="BI132:BI163" si="8">IF(N132="nulová",J132,0)</f>
        <v>0</v>
      </c>
      <c r="BJ132" s="14" t="s">
        <v>122</v>
      </c>
      <c r="BK132" s="168">
        <f t="shared" ref="BK132:BK163" si="9">ROUND(I132*H132,3)</f>
        <v>0</v>
      </c>
      <c r="BL132" s="14" t="s">
        <v>121</v>
      </c>
      <c r="BM132" s="166" t="s">
        <v>122</v>
      </c>
    </row>
    <row r="133" spans="1:65" s="2" customFormat="1" ht="24" customHeight="1">
      <c r="A133" s="29"/>
      <c r="B133" s="154"/>
      <c r="C133" s="155" t="s">
        <v>122</v>
      </c>
      <c r="D133" s="155" t="s">
        <v>117</v>
      </c>
      <c r="E133" s="156" t="s">
        <v>123</v>
      </c>
      <c r="F133" s="157" t="s">
        <v>124</v>
      </c>
      <c r="G133" s="158" t="s">
        <v>120</v>
      </c>
      <c r="H133" s="159">
        <v>9</v>
      </c>
      <c r="I133" s="160"/>
      <c r="J133" s="159">
        <f t="shared" si="0"/>
        <v>0</v>
      </c>
      <c r="K133" s="161"/>
      <c r="L133" s="30"/>
      <c r="M133" s="162" t="s">
        <v>1</v>
      </c>
      <c r="N133" s="163" t="s">
        <v>38</v>
      </c>
      <c r="O133" s="55"/>
      <c r="P133" s="164">
        <f t="shared" si="1"/>
        <v>0</v>
      </c>
      <c r="Q133" s="164">
        <v>0</v>
      </c>
      <c r="R133" s="164">
        <f t="shared" si="2"/>
        <v>0</v>
      </c>
      <c r="S133" s="164">
        <v>0</v>
      </c>
      <c r="T133" s="165">
        <f t="shared" si="3"/>
        <v>0</v>
      </c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9"/>
      <c r="AR133" s="166" t="s">
        <v>121</v>
      </c>
      <c r="AT133" s="166" t="s">
        <v>117</v>
      </c>
      <c r="AU133" s="166" t="s">
        <v>122</v>
      </c>
      <c r="AY133" s="14" t="s">
        <v>115</v>
      </c>
      <c r="BE133" s="167">
        <f t="shared" si="4"/>
        <v>0</v>
      </c>
      <c r="BF133" s="167">
        <f t="shared" si="5"/>
        <v>0</v>
      </c>
      <c r="BG133" s="167">
        <f t="shared" si="6"/>
        <v>0</v>
      </c>
      <c r="BH133" s="167">
        <f t="shared" si="7"/>
        <v>0</v>
      </c>
      <c r="BI133" s="167">
        <f t="shared" si="8"/>
        <v>0</v>
      </c>
      <c r="BJ133" s="14" t="s">
        <v>122</v>
      </c>
      <c r="BK133" s="168">
        <f t="shared" si="9"/>
        <v>0</v>
      </c>
      <c r="BL133" s="14" t="s">
        <v>121</v>
      </c>
      <c r="BM133" s="166" t="s">
        <v>121</v>
      </c>
    </row>
    <row r="134" spans="1:65" s="2" customFormat="1" ht="24" customHeight="1">
      <c r="A134" s="29"/>
      <c r="B134" s="154"/>
      <c r="C134" s="155" t="s">
        <v>125</v>
      </c>
      <c r="D134" s="155" t="s">
        <v>117</v>
      </c>
      <c r="E134" s="156" t="s">
        <v>126</v>
      </c>
      <c r="F134" s="157" t="s">
        <v>127</v>
      </c>
      <c r="G134" s="158" t="s">
        <v>120</v>
      </c>
      <c r="H134" s="159">
        <v>12</v>
      </c>
      <c r="I134" s="160"/>
      <c r="J134" s="159">
        <f t="shared" si="0"/>
        <v>0</v>
      </c>
      <c r="K134" s="161"/>
      <c r="L134" s="30"/>
      <c r="M134" s="162" t="s">
        <v>1</v>
      </c>
      <c r="N134" s="163" t="s">
        <v>38</v>
      </c>
      <c r="O134" s="55"/>
      <c r="P134" s="164">
        <f t="shared" si="1"/>
        <v>0</v>
      </c>
      <c r="Q134" s="164">
        <v>0</v>
      </c>
      <c r="R134" s="164">
        <f t="shared" si="2"/>
        <v>0</v>
      </c>
      <c r="S134" s="164">
        <v>0</v>
      </c>
      <c r="T134" s="165">
        <f t="shared" si="3"/>
        <v>0</v>
      </c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R134" s="166" t="s">
        <v>121</v>
      </c>
      <c r="AT134" s="166" t="s">
        <v>117</v>
      </c>
      <c r="AU134" s="166" t="s">
        <v>122</v>
      </c>
      <c r="AY134" s="14" t="s">
        <v>115</v>
      </c>
      <c r="BE134" s="167">
        <f t="shared" si="4"/>
        <v>0</v>
      </c>
      <c r="BF134" s="167">
        <f t="shared" si="5"/>
        <v>0</v>
      </c>
      <c r="BG134" s="167">
        <f t="shared" si="6"/>
        <v>0</v>
      </c>
      <c r="BH134" s="167">
        <f t="shared" si="7"/>
        <v>0</v>
      </c>
      <c r="BI134" s="167">
        <f t="shared" si="8"/>
        <v>0</v>
      </c>
      <c r="BJ134" s="14" t="s">
        <v>122</v>
      </c>
      <c r="BK134" s="168">
        <f t="shared" si="9"/>
        <v>0</v>
      </c>
      <c r="BL134" s="14" t="s">
        <v>121</v>
      </c>
      <c r="BM134" s="166" t="s">
        <v>128</v>
      </c>
    </row>
    <row r="135" spans="1:65" s="2" customFormat="1" ht="24" customHeight="1">
      <c r="A135" s="29"/>
      <c r="B135" s="154"/>
      <c r="C135" s="155" t="s">
        <v>121</v>
      </c>
      <c r="D135" s="155" t="s">
        <v>117</v>
      </c>
      <c r="E135" s="156" t="s">
        <v>129</v>
      </c>
      <c r="F135" s="157" t="s">
        <v>130</v>
      </c>
      <c r="G135" s="158" t="s">
        <v>120</v>
      </c>
      <c r="H135" s="159">
        <v>3</v>
      </c>
      <c r="I135" s="160"/>
      <c r="J135" s="159">
        <f t="shared" si="0"/>
        <v>0</v>
      </c>
      <c r="K135" s="161"/>
      <c r="L135" s="30"/>
      <c r="M135" s="162" t="s">
        <v>1</v>
      </c>
      <c r="N135" s="163" t="s">
        <v>38</v>
      </c>
      <c r="O135" s="55"/>
      <c r="P135" s="164">
        <f t="shared" si="1"/>
        <v>0</v>
      </c>
      <c r="Q135" s="164">
        <v>0</v>
      </c>
      <c r="R135" s="164">
        <f t="shared" si="2"/>
        <v>0</v>
      </c>
      <c r="S135" s="164">
        <v>0</v>
      </c>
      <c r="T135" s="165">
        <f t="shared" si="3"/>
        <v>0</v>
      </c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  <c r="AR135" s="166" t="s">
        <v>121</v>
      </c>
      <c r="AT135" s="166" t="s">
        <v>117</v>
      </c>
      <c r="AU135" s="166" t="s">
        <v>122</v>
      </c>
      <c r="AY135" s="14" t="s">
        <v>115</v>
      </c>
      <c r="BE135" s="167">
        <f t="shared" si="4"/>
        <v>0</v>
      </c>
      <c r="BF135" s="167">
        <f t="shared" si="5"/>
        <v>0</v>
      </c>
      <c r="BG135" s="167">
        <f t="shared" si="6"/>
        <v>0</v>
      </c>
      <c r="BH135" s="167">
        <f t="shared" si="7"/>
        <v>0</v>
      </c>
      <c r="BI135" s="167">
        <f t="shared" si="8"/>
        <v>0</v>
      </c>
      <c r="BJ135" s="14" t="s">
        <v>122</v>
      </c>
      <c r="BK135" s="168">
        <f t="shared" si="9"/>
        <v>0</v>
      </c>
      <c r="BL135" s="14" t="s">
        <v>121</v>
      </c>
      <c r="BM135" s="166" t="s">
        <v>131</v>
      </c>
    </row>
    <row r="136" spans="1:65" s="2" customFormat="1" ht="24" customHeight="1">
      <c r="A136" s="29"/>
      <c r="B136" s="154"/>
      <c r="C136" s="155" t="s">
        <v>132</v>
      </c>
      <c r="D136" s="155" t="s">
        <v>117</v>
      </c>
      <c r="E136" s="156" t="s">
        <v>133</v>
      </c>
      <c r="F136" s="157" t="s">
        <v>134</v>
      </c>
      <c r="G136" s="158" t="s">
        <v>135</v>
      </c>
      <c r="H136" s="159">
        <v>125</v>
      </c>
      <c r="I136" s="160"/>
      <c r="J136" s="159">
        <f t="shared" si="0"/>
        <v>0</v>
      </c>
      <c r="K136" s="161"/>
      <c r="L136" s="30"/>
      <c r="M136" s="162" t="s">
        <v>1</v>
      </c>
      <c r="N136" s="163" t="s">
        <v>38</v>
      </c>
      <c r="O136" s="55"/>
      <c r="P136" s="164">
        <f t="shared" si="1"/>
        <v>0</v>
      </c>
      <c r="Q136" s="164">
        <v>0</v>
      </c>
      <c r="R136" s="164">
        <f t="shared" si="2"/>
        <v>0</v>
      </c>
      <c r="S136" s="164">
        <v>0</v>
      </c>
      <c r="T136" s="165">
        <f t="shared" si="3"/>
        <v>0</v>
      </c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R136" s="166" t="s">
        <v>121</v>
      </c>
      <c r="AT136" s="166" t="s">
        <v>117</v>
      </c>
      <c r="AU136" s="166" t="s">
        <v>122</v>
      </c>
      <c r="AY136" s="14" t="s">
        <v>115</v>
      </c>
      <c r="BE136" s="167">
        <f t="shared" si="4"/>
        <v>0</v>
      </c>
      <c r="BF136" s="167">
        <f t="shared" si="5"/>
        <v>0</v>
      </c>
      <c r="BG136" s="167">
        <f t="shared" si="6"/>
        <v>0</v>
      </c>
      <c r="BH136" s="167">
        <f t="shared" si="7"/>
        <v>0</v>
      </c>
      <c r="BI136" s="167">
        <f t="shared" si="8"/>
        <v>0</v>
      </c>
      <c r="BJ136" s="14" t="s">
        <v>122</v>
      </c>
      <c r="BK136" s="168">
        <f t="shared" si="9"/>
        <v>0</v>
      </c>
      <c r="BL136" s="14" t="s">
        <v>121</v>
      </c>
      <c r="BM136" s="166" t="s">
        <v>136</v>
      </c>
    </row>
    <row r="137" spans="1:65" s="2" customFormat="1" ht="24" customHeight="1">
      <c r="A137" s="29"/>
      <c r="B137" s="154"/>
      <c r="C137" s="155" t="s">
        <v>128</v>
      </c>
      <c r="D137" s="155" t="s">
        <v>117</v>
      </c>
      <c r="E137" s="156" t="s">
        <v>137</v>
      </c>
      <c r="F137" s="157" t="s">
        <v>138</v>
      </c>
      <c r="G137" s="158" t="s">
        <v>139</v>
      </c>
      <c r="H137" s="159">
        <v>4.5</v>
      </c>
      <c r="I137" s="160"/>
      <c r="J137" s="159">
        <f t="shared" si="0"/>
        <v>0</v>
      </c>
      <c r="K137" s="161"/>
      <c r="L137" s="30"/>
      <c r="M137" s="162" t="s">
        <v>1</v>
      </c>
      <c r="N137" s="163" t="s">
        <v>38</v>
      </c>
      <c r="O137" s="55"/>
      <c r="P137" s="164">
        <f t="shared" si="1"/>
        <v>0</v>
      </c>
      <c r="Q137" s="164">
        <v>0</v>
      </c>
      <c r="R137" s="164">
        <f t="shared" si="2"/>
        <v>0</v>
      </c>
      <c r="S137" s="164">
        <v>0</v>
      </c>
      <c r="T137" s="165">
        <f t="shared" si="3"/>
        <v>0</v>
      </c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R137" s="166" t="s">
        <v>121</v>
      </c>
      <c r="AT137" s="166" t="s">
        <v>117</v>
      </c>
      <c r="AU137" s="166" t="s">
        <v>122</v>
      </c>
      <c r="AY137" s="14" t="s">
        <v>115</v>
      </c>
      <c r="BE137" s="167">
        <f t="shared" si="4"/>
        <v>0</v>
      </c>
      <c r="BF137" s="167">
        <f t="shared" si="5"/>
        <v>0</v>
      </c>
      <c r="BG137" s="167">
        <f t="shared" si="6"/>
        <v>0</v>
      </c>
      <c r="BH137" s="167">
        <f t="shared" si="7"/>
        <v>0</v>
      </c>
      <c r="BI137" s="167">
        <f t="shared" si="8"/>
        <v>0</v>
      </c>
      <c r="BJ137" s="14" t="s">
        <v>122</v>
      </c>
      <c r="BK137" s="168">
        <f t="shared" si="9"/>
        <v>0</v>
      </c>
      <c r="BL137" s="14" t="s">
        <v>121</v>
      </c>
      <c r="BM137" s="166" t="s">
        <v>140</v>
      </c>
    </row>
    <row r="138" spans="1:65" s="2" customFormat="1" ht="24" customHeight="1">
      <c r="A138" s="29"/>
      <c r="B138" s="154"/>
      <c r="C138" s="155" t="s">
        <v>141</v>
      </c>
      <c r="D138" s="155" t="s">
        <v>117</v>
      </c>
      <c r="E138" s="156" t="s">
        <v>142</v>
      </c>
      <c r="F138" s="157" t="s">
        <v>143</v>
      </c>
      <c r="G138" s="158" t="s">
        <v>139</v>
      </c>
      <c r="H138" s="159">
        <v>1895</v>
      </c>
      <c r="I138" s="160"/>
      <c r="J138" s="159">
        <f t="shared" si="0"/>
        <v>0</v>
      </c>
      <c r="K138" s="161"/>
      <c r="L138" s="30"/>
      <c r="M138" s="162" t="s">
        <v>1</v>
      </c>
      <c r="N138" s="163" t="s">
        <v>38</v>
      </c>
      <c r="O138" s="55"/>
      <c r="P138" s="164">
        <f t="shared" si="1"/>
        <v>0</v>
      </c>
      <c r="Q138" s="164">
        <v>0</v>
      </c>
      <c r="R138" s="164">
        <f t="shared" si="2"/>
        <v>0</v>
      </c>
      <c r="S138" s="164">
        <v>0</v>
      </c>
      <c r="T138" s="165">
        <f t="shared" si="3"/>
        <v>0</v>
      </c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R138" s="166" t="s">
        <v>121</v>
      </c>
      <c r="AT138" s="166" t="s">
        <v>117</v>
      </c>
      <c r="AU138" s="166" t="s">
        <v>122</v>
      </c>
      <c r="AY138" s="14" t="s">
        <v>115</v>
      </c>
      <c r="BE138" s="167">
        <f t="shared" si="4"/>
        <v>0</v>
      </c>
      <c r="BF138" s="167">
        <f t="shared" si="5"/>
        <v>0</v>
      </c>
      <c r="BG138" s="167">
        <f t="shared" si="6"/>
        <v>0</v>
      </c>
      <c r="BH138" s="167">
        <f t="shared" si="7"/>
        <v>0</v>
      </c>
      <c r="BI138" s="167">
        <f t="shared" si="8"/>
        <v>0</v>
      </c>
      <c r="BJ138" s="14" t="s">
        <v>122</v>
      </c>
      <c r="BK138" s="168">
        <f t="shared" si="9"/>
        <v>0</v>
      </c>
      <c r="BL138" s="14" t="s">
        <v>121</v>
      </c>
      <c r="BM138" s="166" t="s">
        <v>144</v>
      </c>
    </row>
    <row r="139" spans="1:65" s="2" customFormat="1" ht="24" customHeight="1">
      <c r="A139" s="29"/>
      <c r="B139" s="154"/>
      <c r="C139" s="155" t="s">
        <v>131</v>
      </c>
      <c r="D139" s="155" t="s">
        <v>117</v>
      </c>
      <c r="E139" s="156" t="s">
        <v>145</v>
      </c>
      <c r="F139" s="157" t="s">
        <v>146</v>
      </c>
      <c r="G139" s="158" t="s">
        <v>139</v>
      </c>
      <c r="H139" s="159">
        <v>35</v>
      </c>
      <c r="I139" s="160"/>
      <c r="J139" s="159">
        <f t="shared" si="0"/>
        <v>0</v>
      </c>
      <c r="K139" s="161"/>
      <c r="L139" s="30"/>
      <c r="M139" s="162" t="s">
        <v>1</v>
      </c>
      <c r="N139" s="163" t="s">
        <v>38</v>
      </c>
      <c r="O139" s="55"/>
      <c r="P139" s="164">
        <f t="shared" si="1"/>
        <v>0</v>
      </c>
      <c r="Q139" s="164">
        <v>0</v>
      </c>
      <c r="R139" s="164">
        <f t="shared" si="2"/>
        <v>0</v>
      </c>
      <c r="S139" s="164">
        <v>0</v>
      </c>
      <c r="T139" s="165">
        <f t="shared" si="3"/>
        <v>0</v>
      </c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  <c r="AR139" s="166" t="s">
        <v>121</v>
      </c>
      <c r="AT139" s="166" t="s">
        <v>117</v>
      </c>
      <c r="AU139" s="166" t="s">
        <v>122</v>
      </c>
      <c r="AY139" s="14" t="s">
        <v>115</v>
      </c>
      <c r="BE139" s="167">
        <f t="shared" si="4"/>
        <v>0</v>
      </c>
      <c r="BF139" s="167">
        <f t="shared" si="5"/>
        <v>0</v>
      </c>
      <c r="BG139" s="167">
        <f t="shared" si="6"/>
        <v>0</v>
      </c>
      <c r="BH139" s="167">
        <f t="shared" si="7"/>
        <v>0</v>
      </c>
      <c r="BI139" s="167">
        <f t="shared" si="8"/>
        <v>0</v>
      </c>
      <c r="BJ139" s="14" t="s">
        <v>122</v>
      </c>
      <c r="BK139" s="168">
        <f t="shared" si="9"/>
        <v>0</v>
      </c>
      <c r="BL139" s="14" t="s">
        <v>121</v>
      </c>
      <c r="BM139" s="166" t="s">
        <v>147</v>
      </c>
    </row>
    <row r="140" spans="1:65" s="2" customFormat="1" ht="24" customHeight="1">
      <c r="A140" s="29"/>
      <c r="B140" s="154"/>
      <c r="C140" s="155" t="s">
        <v>148</v>
      </c>
      <c r="D140" s="155" t="s">
        <v>117</v>
      </c>
      <c r="E140" s="156" t="s">
        <v>149</v>
      </c>
      <c r="F140" s="157" t="s">
        <v>150</v>
      </c>
      <c r="G140" s="158" t="s">
        <v>139</v>
      </c>
      <c r="H140" s="159">
        <v>1500</v>
      </c>
      <c r="I140" s="160"/>
      <c r="J140" s="159">
        <f t="shared" si="0"/>
        <v>0</v>
      </c>
      <c r="K140" s="161"/>
      <c r="L140" s="30"/>
      <c r="M140" s="162" t="s">
        <v>1</v>
      </c>
      <c r="N140" s="163" t="s">
        <v>38</v>
      </c>
      <c r="O140" s="55"/>
      <c r="P140" s="164">
        <f t="shared" si="1"/>
        <v>0</v>
      </c>
      <c r="Q140" s="164">
        <v>0</v>
      </c>
      <c r="R140" s="164">
        <f t="shared" si="2"/>
        <v>0</v>
      </c>
      <c r="S140" s="164">
        <v>0</v>
      </c>
      <c r="T140" s="165">
        <f t="shared" si="3"/>
        <v>0</v>
      </c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R140" s="166" t="s">
        <v>121</v>
      </c>
      <c r="AT140" s="166" t="s">
        <v>117</v>
      </c>
      <c r="AU140" s="166" t="s">
        <v>122</v>
      </c>
      <c r="AY140" s="14" t="s">
        <v>115</v>
      </c>
      <c r="BE140" s="167">
        <f t="shared" si="4"/>
        <v>0</v>
      </c>
      <c r="BF140" s="167">
        <f t="shared" si="5"/>
        <v>0</v>
      </c>
      <c r="BG140" s="167">
        <f t="shared" si="6"/>
        <v>0</v>
      </c>
      <c r="BH140" s="167">
        <f t="shared" si="7"/>
        <v>0</v>
      </c>
      <c r="BI140" s="167">
        <f t="shared" si="8"/>
        <v>0</v>
      </c>
      <c r="BJ140" s="14" t="s">
        <v>122</v>
      </c>
      <c r="BK140" s="168">
        <f t="shared" si="9"/>
        <v>0</v>
      </c>
      <c r="BL140" s="14" t="s">
        <v>121</v>
      </c>
      <c r="BM140" s="166" t="s">
        <v>151</v>
      </c>
    </row>
    <row r="141" spans="1:65" s="2" customFormat="1" ht="24" customHeight="1">
      <c r="A141" s="29"/>
      <c r="B141" s="154"/>
      <c r="C141" s="155" t="s">
        <v>136</v>
      </c>
      <c r="D141" s="155" t="s">
        <v>117</v>
      </c>
      <c r="E141" s="156" t="s">
        <v>152</v>
      </c>
      <c r="F141" s="157" t="s">
        <v>153</v>
      </c>
      <c r="G141" s="158" t="s">
        <v>139</v>
      </c>
      <c r="H141" s="159">
        <v>35</v>
      </c>
      <c r="I141" s="160"/>
      <c r="J141" s="159">
        <f t="shared" si="0"/>
        <v>0</v>
      </c>
      <c r="K141" s="161"/>
      <c r="L141" s="30"/>
      <c r="M141" s="162" t="s">
        <v>1</v>
      </c>
      <c r="N141" s="163" t="s">
        <v>38</v>
      </c>
      <c r="O141" s="55"/>
      <c r="P141" s="164">
        <f t="shared" si="1"/>
        <v>0</v>
      </c>
      <c r="Q141" s="164">
        <v>0</v>
      </c>
      <c r="R141" s="164">
        <f t="shared" si="2"/>
        <v>0</v>
      </c>
      <c r="S141" s="164">
        <v>0</v>
      </c>
      <c r="T141" s="165">
        <f t="shared" si="3"/>
        <v>0</v>
      </c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R141" s="166" t="s">
        <v>121</v>
      </c>
      <c r="AT141" s="166" t="s">
        <v>117</v>
      </c>
      <c r="AU141" s="166" t="s">
        <v>122</v>
      </c>
      <c r="AY141" s="14" t="s">
        <v>115</v>
      </c>
      <c r="BE141" s="167">
        <f t="shared" si="4"/>
        <v>0</v>
      </c>
      <c r="BF141" s="167">
        <f t="shared" si="5"/>
        <v>0</v>
      </c>
      <c r="BG141" s="167">
        <f t="shared" si="6"/>
        <v>0</v>
      </c>
      <c r="BH141" s="167">
        <f t="shared" si="7"/>
        <v>0</v>
      </c>
      <c r="BI141" s="167">
        <f t="shared" si="8"/>
        <v>0</v>
      </c>
      <c r="BJ141" s="14" t="s">
        <v>122</v>
      </c>
      <c r="BK141" s="168">
        <f t="shared" si="9"/>
        <v>0</v>
      </c>
      <c r="BL141" s="14" t="s">
        <v>121</v>
      </c>
      <c r="BM141" s="166" t="s">
        <v>7</v>
      </c>
    </row>
    <row r="142" spans="1:65" s="2" customFormat="1" ht="16.5" customHeight="1">
      <c r="A142" s="29"/>
      <c r="B142" s="154"/>
      <c r="C142" s="155" t="s">
        <v>154</v>
      </c>
      <c r="D142" s="155" t="s">
        <v>117</v>
      </c>
      <c r="E142" s="156" t="s">
        <v>155</v>
      </c>
      <c r="F142" s="157" t="s">
        <v>156</v>
      </c>
      <c r="G142" s="158" t="s">
        <v>139</v>
      </c>
      <c r="H142" s="159">
        <v>43.2</v>
      </c>
      <c r="I142" s="160"/>
      <c r="J142" s="159">
        <f t="shared" si="0"/>
        <v>0</v>
      </c>
      <c r="K142" s="161"/>
      <c r="L142" s="30"/>
      <c r="M142" s="162" t="s">
        <v>1</v>
      </c>
      <c r="N142" s="163" t="s">
        <v>38</v>
      </c>
      <c r="O142" s="55"/>
      <c r="P142" s="164">
        <f t="shared" si="1"/>
        <v>0</v>
      </c>
      <c r="Q142" s="164">
        <v>0</v>
      </c>
      <c r="R142" s="164">
        <f t="shared" si="2"/>
        <v>0</v>
      </c>
      <c r="S142" s="164">
        <v>0</v>
      </c>
      <c r="T142" s="165">
        <f t="shared" si="3"/>
        <v>0</v>
      </c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R142" s="166" t="s">
        <v>121</v>
      </c>
      <c r="AT142" s="166" t="s">
        <v>117</v>
      </c>
      <c r="AU142" s="166" t="s">
        <v>122</v>
      </c>
      <c r="AY142" s="14" t="s">
        <v>115</v>
      </c>
      <c r="BE142" s="167">
        <f t="shared" si="4"/>
        <v>0</v>
      </c>
      <c r="BF142" s="167">
        <f t="shared" si="5"/>
        <v>0</v>
      </c>
      <c r="BG142" s="167">
        <f t="shared" si="6"/>
        <v>0</v>
      </c>
      <c r="BH142" s="167">
        <f t="shared" si="7"/>
        <v>0</v>
      </c>
      <c r="BI142" s="167">
        <f t="shared" si="8"/>
        <v>0</v>
      </c>
      <c r="BJ142" s="14" t="s">
        <v>122</v>
      </c>
      <c r="BK142" s="168">
        <f t="shared" si="9"/>
        <v>0</v>
      </c>
      <c r="BL142" s="14" t="s">
        <v>121</v>
      </c>
      <c r="BM142" s="166" t="s">
        <v>157</v>
      </c>
    </row>
    <row r="143" spans="1:65" s="2" customFormat="1" ht="16.5" customHeight="1">
      <c r="A143" s="29"/>
      <c r="B143" s="154"/>
      <c r="C143" s="155" t="s">
        <v>140</v>
      </c>
      <c r="D143" s="155" t="s">
        <v>117</v>
      </c>
      <c r="E143" s="156" t="s">
        <v>158</v>
      </c>
      <c r="F143" s="157" t="s">
        <v>159</v>
      </c>
      <c r="G143" s="158" t="s">
        <v>139</v>
      </c>
      <c r="H143" s="159">
        <v>219.45</v>
      </c>
      <c r="I143" s="160"/>
      <c r="J143" s="159">
        <f t="shared" si="0"/>
        <v>0</v>
      </c>
      <c r="K143" s="161"/>
      <c r="L143" s="30"/>
      <c r="M143" s="162" t="s">
        <v>1</v>
      </c>
      <c r="N143" s="163" t="s">
        <v>38</v>
      </c>
      <c r="O143" s="55"/>
      <c r="P143" s="164">
        <f t="shared" si="1"/>
        <v>0</v>
      </c>
      <c r="Q143" s="164">
        <v>0</v>
      </c>
      <c r="R143" s="164">
        <f t="shared" si="2"/>
        <v>0</v>
      </c>
      <c r="S143" s="164">
        <v>0</v>
      </c>
      <c r="T143" s="165">
        <f t="shared" si="3"/>
        <v>0</v>
      </c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R143" s="166" t="s">
        <v>121</v>
      </c>
      <c r="AT143" s="166" t="s">
        <v>117</v>
      </c>
      <c r="AU143" s="166" t="s">
        <v>122</v>
      </c>
      <c r="AY143" s="14" t="s">
        <v>115</v>
      </c>
      <c r="BE143" s="167">
        <f t="shared" si="4"/>
        <v>0</v>
      </c>
      <c r="BF143" s="167">
        <f t="shared" si="5"/>
        <v>0</v>
      </c>
      <c r="BG143" s="167">
        <f t="shared" si="6"/>
        <v>0</v>
      </c>
      <c r="BH143" s="167">
        <f t="shared" si="7"/>
        <v>0</v>
      </c>
      <c r="BI143" s="167">
        <f t="shared" si="8"/>
        <v>0</v>
      </c>
      <c r="BJ143" s="14" t="s">
        <v>122</v>
      </c>
      <c r="BK143" s="168">
        <f t="shared" si="9"/>
        <v>0</v>
      </c>
      <c r="BL143" s="14" t="s">
        <v>121</v>
      </c>
      <c r="BM143" s="166" t="s">
        <v>160</v>
      </c>
    </row>
    <row r="144" spans="1:65" s="2" customFormat="1" ht="24" customHeight="1">
      <c r="A144" s="29"/>
      <c r="B144" s="154"/>
      <c r="C144" s="155" t="s">
        <v>161</v>
      </c>
      <c r="D144" s="155" t="s">
        <v>117</v>
      </c>
      <c r="E144" s="156" t="s">
        <v>162</v>
      </c>
      <c r="F144" s="157" t="s">
        <v>163</v>
      </c>
      <c r="G144" s="158" t="s">
        <v>164</v>
      </c>
      <c r="H144" s="159">
        <v>302.5</v>
      </c>
      <c r="I144" s="160"/>
      <c r="J144" s="159">
        <f t="shared" si="0"/>
        <v>0</v>
      </c>
      <c r="K144" s="161"/>
      <c r="L144" s="30"/>
      <c r="M144" s="162" t="s">
        <v>1</v>
      </c>
      <c r="N144" s="163" t="s">
        <v>38</v>
      </c>
      <c r="O144" s="55"/>
      <c r="P144" s="164">
        <f t="shared" si="1"/>
        <v>0</v>
      </c>
      <c r="Q144" s="164">
        <v>0</v>
      </c>
      <c r="R144" s="164">
        <f t="shared" si="2"/>
        <v>0</v>
      </c>
      <c r="S144" s="164">
        <v>0</v>
      </c>
      <c r="T144" s="165">
        <f t="shared" si="3"/>
        <v>0</v>
      </c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R144" s="166" t="s">
        <v>121</v>
      </c>
      <c r="AT144" s="166" t="s">
        <v>117</v>
      </c>
      <c r="AU144" s="166" t="s">
        <v>122</v>
      </c>
      <c r="AY144" s="14" t="s">
        <v>115</v>
      </c>
      <c r="BE144" s="167">
        <f t="shared" si="4"/>
        <v>0</v>
      </c>
      <c r="BF144" s="167">
        <f t="shared" si="5"/>
        <v>0</v>
      </c>
      <c r="BG144" s="167">
        <f t="shared" si="6"/>
        <v>0</v>
      </c>
      <c r="BH144" s="167">
        <f t="shared" si="7"/>
        <v>0</v>
      </c>
      <c r="BI144" s="167">
        <f t="shared" si="8"/>
        <v>0</v>
      </c>
      <c r="BJ144" s="14" t="s">
        <v>122</v>
      </c>
      <c r="BK144" s="168">
        <f t="shared" si="9"/>
        <v>0</v>
      </c>
      <c r="BL144" s="14" t="s">
        <v>121</v>
      </c>
      <c r="BM144" s="166" t="s">
        <v>165</v>
      </c>
    </row>
    <row r="145" spans="1:65" s="2" customFormat="1" ht="36" customHeight="1">
      <c r="A145" s="29"/>
      <c r="B145" s="154"/>
      <c r="C145" s="155" t="s">
        <v>144</v>
      </c>
      <c r="D145" s="155" t="s">
        <v>117</v>
      </c>
      <c r="E145" s="156" t="s">
        <v>166</v>
      </c>
      <c r="F145" s="157" t="s">
        <v>167</v>
      </c>
      <c r="G145" s="158" t="s">
        <v>139</v>
      </c>
      <c r="H145" s="159">
        <v>1195</v>
      </c>
      <c r="I145" s="160"/>
      <c r="J145" s="159">
        <f t="shared" si="0"/>
        <v>0</v>
      </c>
      <c r="K145" s="161"/>
      <c r="L145" s="30"/>
      <c r="M145" s="162" t="s">
        <v>1</v>
      </c>
      <c r="N145" s="163" t="s">
        <v>38</v>
      </c>
      <c r="O145" s="55"/>
      <c r="P145" s="164">
        <f t="shared" si="1"/>
        <v>0</v>
      </c>
      <c r="Q145" s="164">
        <v>0</v>
      </c>
      <c r="R145" s="164">
        <f t="shared" si="2"/>
        <v>0</v>
      </c>
      <c r="S145" s="164">
        <v>0</v>
      </c>
      <c r="T145" s="165">
        <f t="shared" si="3"/>
        <v>0</v>
      </c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  <c r="AR145" s="166" t="s">
        <v>121</v>
      </c>
      <c r="AT145" s="166" t="s">
        <v>117</v>
      </c>
      <c r="AU145" s="166" t="s">
        <v>122</v>
      </c>
      <c r="AY145" s="14" t="s">
        <v>115</v>
      </c>
      <c r="BE145" s="167">
        <f t="shared" si="4"/>
        <v>0</v>
      </c>
      <c r="BF145" s="167">
        <f t="shared" si="5"/>
        <v>0</v>
      </c>
      <c r="BG145" s="167">
        <f t="shared" si="6"/>
        <v>0</v>
      </c>
      <c r="BH145" s="167">
        <f t="shared" si="7"/>
        <v>0</v>
      </c>
      <c r="BI145" s="167">
        <f t="shared" si="8"/>
        <v>0</v>
      </c>
      <c r="BJ145" s="14" t="s">
        <v>122</v>
      </c>
      <c r="BK145" s="168">
        <f t="shared" si="9"/>
        <v>0</v>
      </c>
      <c r="BL145" s="14" t="s">
        <v>121</v>
      </c>
      <c r="BM145" s="166" t="s">
        <v>168</v>
      </c>
    </row>
    <row r="146" spans="1:65" s="2" customFormat="1" ht="36" customHeight="1">
      <c r="A146" s="29"/>
      <c r="B146" s="154"/>
      <c r="C146" s="155" t="s">
        <v>169</v>
      </c>
      <c r="D146" s="155" t="s">
        <v>117</v>
      </c>
      <c r="E146" s="156" t="s">
        <v>170</v>
      </c>
      <c r="F146" s="157" t="s">
        <v>171</v>
      </c>
      <c r="G146" s="158" t="s">
        <v>139</v>
      </c>
      <c r="H146" s="159">
        <v>2390</v>
      </c>
      <c r="I146" s="160"/>
      <c r="J146" s="159">
        <f t="shared" si="0"/>
        <v>0</v>
      </c>
      <c r="K146" s="161"/>
      <c r="L146" s="30"/>
      <c r="M146" s="162" t="s">
        <v>1</v>
      </c>
      <c r="N146" s="163" t="s">
        <v>38</v>
      </c>
      <c r="O146" s="55"/>
      <c r="P146" s="164">
        <f t="shared" si="1"/>
        <v>0</v>
      </c>
      <c r="Q146" s="164">
        <v>0</v>
      </c>
      <c r="R146" s="164">
        <f t="shared" si="2"/>
        <v>0</v>
      </c>
      <c r="S146" s="164">
        <v>0</v>
      </c>
      <c r="T146" s="165">
        <f t="shared" si="3"/>
        <v>0</v>
      </c>
      <c r="U146" s="29"/>
      <c r="V146" s="29"/>
      <c r="W146" s="29"/>
      <c r="X146" s="29"/>
      <c r="Y146" s="29"/>
      <c r="Z146" s="29"/>
      <c r="AA146" s="29"/>
      <c r="AB146" s="29"/>
      <c r="AC146" s="29"/>
      <c r="AD146" s="29"/>
      <c r="AE146" s="29"/>
      <c r="AR146" s="166" t="s">
        <v>121</v>
      </c>
      <c r="AT146" s="166" t="s">
        <v>117</v>
      </c>
      <c r="AU146" s="166" t="s">
        <v>122</v>
      </c>
      <c r="AY146" s="14" t="s">
        <v>115</v>
      </c>
      <c r="BE146" s="167">
        <f t="shared" si="4"/>
        <v>0</v>
      </c>
      <c r="BF146" s="167">
        <f t="shared" si="5"/>
        <v>0</v>
      </c>
      <c r="BG146" s="167">
        <f t="shared" si="6"/>
        <v>0</v>
      </c>
      <c r="BH146" s="167">
        <f t="shared" si="7"/>
        <v>0</v>
      </c>
      <c r="BI146" s="167">
        <f t="shared" si="8"/>
        <v>0</v>
      </c>
      <c r="BJ146" s="14" t="s">
        <v>122</v>
      </c>
      <c r="BK146" s="168">
        <f t="shared" si="9"/>
        <v>0</v>
      </c>
      <c r="BL146" s="14" t="s">
        <v>121</v>
      </c>
      <c r="BM146" s="166" t="s">
        <v>172</v>
      </c>
    </row>
    <row r="147" spans="1:65" s="2" customFormat="1" ht="24" customHeight="1">
      <c r="A147" s="29"/>
      <c r="B147" s="154"/>
      <c r="C147" s="155" t="s">
        <v>147</v>
      </c>
      <c r="D147" s="155" t="s">
        <v>117</v>
      </c>
      <c r="E147" s="156" t="s">
        <v>173</v>
      </c>
      <c r="F147" s="157" t="s">
        <v>174</v>
      </c>
      <c r="G147" s="158" t="s">
        <v>139</v>
      </c>
      <c r="H147" s="159">
        <v>43.2</v>
      </c>
      <c r="I147" s="160"/>
      <c r="J147" s="159">
        <f t="shared" si="0"/>
        <v>0</v>
      </c>
      <c r="K147" s="161"/>
      <c r="L147" s="30"/>
      <c r="M147" s="162" t="s">
        <v>1</v>
      </c>
      <c r="N147" s="163" t="s">
        <v>38</v>
      </c>
      <c r="O147" s="55"/>
      <c r="P147" s="164">
        <f t="shared" si="1"/>
        <v>0</v>
      </c>
      <c r="Q147" s="164">
        <v>0</v>
      </c>
      <c r="R147" s="164">
        <f t="shared" si="2"/>
        <v>0</v>
      </c>
      <c r="S147" s="164">
        <v>0</v>
      </c>
      <c r="T147" s="165">
        <f t="shared" si="3"/>
        <v>0</v>
      </c>
      <c r="U147" s="29"/>
      <c r="V147" s="29"/>
      <c r="W147" s="29"/>
      <c r="X147" s="29"/>
      <c r="Y147" s="29"/>
      <c r="Z147" s="29"/>
      <c r="AA147" s="29"/>
      <c r="AB147" s="29"/>
      <c r="AC147" s="29"/>
      <c r="AD147" s="29"/>
      <c r="AE147" s="29"/>
      <c r="AR147" s="166" t="s">
        <v>121</v>
      </c>
      <c r="AT147" s="166" t="s">
        <v>117</v>
      </c>
      <c r="AU147" s="166" t="s">
        <v>122</v>
      </c>
      <c r="AY147" s="14" t="s">
        <v>115</v>
      </c>
      <c r="BE147" s="167">
        <f t="shared" si="4"/>
        <v>0</v>
      </c>
      <c r="BF147" s="167">
        <f t="shared" si="5"/>
        <v>0</v>
      </c>
      <c r="BG147" s="167">
        <f t="shared" si="6"/>
        <v>0</v>
      </c>
      <c r="BH147" s="167">
        <f t="shared" si="7"/>
        <v>0</v>
      </c>
      <c r="BI147" s="167">
        <f t="shared" si="8"/>
        <v>0</v>
      </c>
      <c r="BJ147" s="14" t="s">
        <v>122</v>
      </c>
      <c r="BK147" s="168">
        <f t="shared" si="9"/>
        <v>0</v>
      </c>
      <c r="BL147" s="14" t="s">
        <v>121</v>
      </c>
      <c r="BM147" s="166" t="s">
        <v>175</v>
      </c>
    </row>
    <row r="148" spans="1:65" s="2" customFormat="1" ht="24" customHeight="1">
      <c r="A148" s="29"/>
      <c r="B148" s="154"/>
      <c r="C148" s="155" t="s">
        <v>176</v>
      </c>
      <c r="D148" s="155" t="s">
        <v>117</v>
      </c>
      <c r="E148" s="156" t="s">
        <v>177</v>
      </c>
      <c r="F148" s="157" t="s">
        <v>178</v>
      </c>
      <c r="G148" s="158" t="s">
        <v>139</v>
      </c>
      <c r="H148" s="159">
        <v>735</v>
      </c>
      <c r="I148" s="160"/>
      <c r="J148" s="159">
        <f t="shared" si="0"/>
        <v>0</v>
      </c>
      <c r="K148" s="161"/>
      <c r="L148" s="30"/>
      <c r="M148" s="162" t="s">
        <v>1</v>
      </c>
      <c r="N148" s="163" t="s">
        <v>38</v>
      </c>
      <c r="O148" s="55"/>
      <c r="P148" s="164">
        <f t="shared" si="1"/>
        <v>0</v>
      </c>
      <c r="Q148" s="164">
        <v>0</v>
      </c>
      <c r="R148" s="164">
        <f t="shared" si="2"/>
        <v>0</v>
      </c>
      <c r="S148" s="164">
        <v>0</v>
      </c>
      <c r="T148" s="165">
        <f t="shared" si="3"/>
        <v>0</v>
      </c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  <c r="AR148" s="166" t="s">
        <v>121</v>
      </c>
      <c r="AT148" s="166" t="s">
        <v>117</v>
      </c>
      <c r="AU148" s="166" t="s">
        <v>122</v>
      </c>
      <c r="AY148" s="14" t="s">
        <v>115</v>
      </c>
      <c r="BE148" s="167">
        <f t="shared" si="4"/>
        <v>0</v>
      </c>
      <c r="BF148" s="167">
        <f t="shared" si="5"/>
        <v>0</v>
      </c>
      <c r="BG148" s="167">
        <f t="shared" si="6"/>
        <v>0</v>
      </c>
      <c r="BH148" s="167">
        <f t="shared" si="7"/>
        <v>0</v>
      </c>
      <c r="BI148" s="167">
        <f t="shared" si="8"/>
        <v>0</v>
      </c>
      <c r="BJ148" s="14" t="s">
        <v>122</v>
      </c>
      <c r="BK148" s="168">
        <f t="shared" si="9"/>
        <v>0</v>
      </c>
      <c r="BL148" s="14" t="s">
        <v>121</v>
      </c>
      <c r="BM148" s="166" t="s">
        <v>179</v>
      </c>
    </row>
    <row r="149" spans="1:65" s="2" customFormat="1" ht="16.5" customHeight="1">
      <c r="A149" s="29"/>
      <c r="B149" s="154"/>
      <c r="C149" s="155" t="s">
        <v>151</v>
      </c>
      <c r="D149" s="155" t="s">
        <v>117</v>
      </c>
      <c r="E149" s="156" t="s">
        <v>180</v>
      </c>
      <c r="F149" s="157" t="s">
        <v>181</v>
      </c>
      <c r="G149" s="158" t="s">
        <v>139</v>
      </c>
      <c r="H149" s="159">
        <v>1195</v>
      </c>
      <c r="I149" s="160"/>
      <c r="J149" s="159">
        <f t="shared" si="0"/>
        <v>0</v>
      </c>
      <c r="K149" s="161"/>
      <c r="L149" s="30"/>
      <c r="M149" s="162" t="s">
        <v>1</v>
      </c>
      <c r="N149" s="163" t="s">
        <v>38</v>
      </c>
      <c r="O149" s="55"/>
      <c r="P149" s="164">
        <f t="shared" si="1"/>
        <v>0</v>
      </c>
      <c r="Q149" s="164">
        <v>0</v>
      </c>
      <c r="R149" s="164">
        <f t="shared" si="2"/>
        <v>0</v>
      </c>
      <c r="S149" s="164">
        <v>0</v>
      </c>
      <c r="T149" s="165">
        <f t="shared" si="3"/>
        <v>0</v>
      </c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  <c r="AR149" s="166" t="s">
        <v>121</v>
      </c>
      <c r="AT149" s="166" t="s">
        <v>117</v>
      </c>
      <c r="AU149" s="166" t="s">
        <v>122</v>
      </c>
      <c r="AY149" s="14" t="s">
        <v>115</v>
      </c>
      <c r="BE149" s="167">
        <f t="shared" si="4"/>
        <v>0</v>
      </c>
      <c r="BF149" s="167">
        <f t="shared" si="5"/>
        <v>0</v>
      </c>
      <c r="BG149" s="167">
        <f t="shared" si="6"/>
        <v>0</v>
      </c>
      <c r="BH149" s="167">
        <f t="shared" si="7"/>
        <v>0</v>
      </c>
      <c r="BI149" s="167">
        <f t="shared" si="8"/>
        <v>0</v>
      </c>
      <c r="BJ149" s="14" t="s">
        <v>122</v>
      </c>
      <c r="BK149" s="168">
        <f t="shared" si="9"/>
        <v>0</v>
      </c>
      <c r="BL149" s="14" t="s">
        <v>121</v>
      </c>
      <c r="BM149" s="166" t="s">
        <v>182</v>
      </c>
    </row>
    <row r="150" spans="1:65" s="2" customFormat="1" ht="24" customHeight="1">
      <c r="A150" s="29"/>
      <c r="B150" s="154"/>
      <c r="C150" s="155" t="s">
        <v>183</v>
      </c>
      <c r="D150" s="155" t="s">
        <v>117</v>
      </c>
      <c r="E150" s="156" t="s">
        <v>184</v>
      </c>
      <c r="F150" s="157" t="s">
        <v>185</v>
      </c>
      <c r="G150" s="158" t="s">
        <v>139</v>
      </c>
      <c r="H150" s="159">
        <v>29.5</v>
      </c>
      <c r="I150" s="160"/>
      <c r="J150" s="159">
        <f t="shared" si="0"/>
        <v>0</v>
      </c>
      <c r="K150" s="161"/>
      <c r="L150" s="30"/>
      <c r="M150" s="162" t="s">
        <v>1</v>
      </c>
      <c r="N150" s="163" t="s">
        <v>38</v>
      </c>
      <c r="O150" s="55"/>
      <c r="P150" s="164">
        <f t="shared" si="1"/>
        <v>0</v>
      </c>
      <c r="Q150" s="164">
        <v>0</v>
      </c>
      <c r="R150" s="164">
        <f t="shared" si="2"/>
        <v>0</v>
      </c>
      <c r="S150" s="164">
        <v>0</v>
      </c>
      <c r="T150" s="165">
        <f t="shared" si="3"/>
        <v>0</v>
      </c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  <c r="AR150" s="166" t="s">
        <v>121</v>
      </c>
      <c r="AT150" s="166" t="s">
        <v>117</v>
      </c>
      <c r="AU150" s="166" t="s">
        <v>122</v>
      </c>
      <c r="AY150" s="14" t="s">
        <v>115</v>
      </c>
      <c r="BE150" s="167">
        <f t="shared" si="4"/>
        <v>0</v>
      </c>
      <c r="BF150" s="167">
        <f t="shared" si="5"/>
        <v>0</v>
      </c>
      <c r="BG150" s="167">
        <f t="shared" si="6"/>
        <v>0</v>
      </c>
      <c r="BH150" s="167">
        <f t="shared" si="7"/>
        <v>0</v>
      </c>
      <c r="BI150" s="167">
        <f t="shared" si="8"/>
        <v>0</v>
      </c>
      <c r="BJ150" s="14" t="s">
        <v>122</v>
      </c>
      <c r="BK150" s="168">
        <f t="shared" si="9"/>
        <v>0</v>
      </c>
      <c r="BL150" s="14" t="s">
        <v>121</v>
      </c>
      <c r="BM150" s="166" t="s">
        <v>186</v>
      </c>
    </row>
    <row r="151" spans="1:65" s="2" customFormat="1" ht="24" customHeight="1">
      <c r="A151" s="29"/>
      <c r="B151" s="154"/>
      <c r="C151" s="155" t="s">
        <v>7</v>
      </c>
      <c r="D151" s="155" t="s">
        <v>117</v>
      </c>
      <c r="E151" s="156" t="s">
        <v>187</v>
      </c>
      <c r="F151" s="157" t="s">
        <v>188</v>
      </c>
      <c r="G151" s="158" t="s">
        <v>139</v>
      </c>
      <c r="H151" s="159">
        <v>125</v>
      </c>
      <c r="I151" s="160"/>
      <c r="J151" s="159">
        <f t="shared" si="0"/>
        <v>0</v>
      </c>
      <c r="K151" s="161"/>
      <c r="L151" s="30"/>
      <c r="M151" s="162" t="s">
        <v>1</v>
      </c>
      <c r="N151" s="163" t="s">
        <v>38</v>
      </c>
      <c r="O151" s="55"/>
      <c r="P151" s="164">
        <f t="shared" si="1"/>
        <v>0</v>
      </c>
      <c r="Q151" s="164">
        <v>0</v>
      </c>
      <c r="R151" s="164">
        <f t="shared" si="2"/>
        <v>0</v>
      </c>
      <c r="S151" s="164">
        <v>0</v>
      </c>
      <c r="T151" s="165">
        <f t="shared" si="3"/>
        <v>0</v>
      </c>
      <c r="U151" s="29"/>
      <c r="V151" s="29"/>
      <c r="W151" s="29"/>
      <c r="X151" s="29"/>
      <c r="Y151" s="29"/>
      <c r="Z151" s="29"/>
      <c r="AA151" s="29"/>
      <c r="AB151" s="29"/>
      <c r="AC151" s="29"/>
      <c r="AD151" s="29"/>
      <c r="AE151" s="29"/>
      <c r="AR151" s="166" t="s">
        <v>121</v>
      </c>
      <c r="AT151" s="166" t="s">
        <v>117</v>
      </c>
      <c r="AU151" s="166" t="s">
        <v>122</v>
      </c>
      <c r="AY151" s="14" t="s">
        <v>115</v>
      </c>
      <c r="BE151" s="167">
        <f t="shared" si="4"/>
        <v>0</v>
      </c>
      <c r="BF151" s="167">
        <f t="shared" si="5"/>
        <v>0</v>
      </c>
      <c r="BG151" s="167">
        <f t="shared" si="6"/>
        <v>0</v>
      </c>
      <c r="BH151" s="167">
        <f t="shared" si="7"/>
        <v>0</v>
      </c>
      <c r="BI151" s="167">
        <f t="shared" si="8"/>
        <v>0</v>
      </c>
      <c r="BJ151" s="14" t="s">
        <v>122</v>
      </c>
      <c r="BK151" s="168">
        <f t="shared" si="9"/>
        <v>0</v>
      </c>
      <c r="BL151" s="14" t="s">
        <v>121</v>
      </c>
      <c r="BM151" s="166" t="s">
        <v>189</v>
      </c>
    </row>
    <row r="152" spans="1:65" s="2" customFormat="1" ht="24" customHeight="1">
      <c r="A152" s="29"/>
      <c r="B152" s="154"/>
      <c r="C152" s="169" t="s">
        <v>190</v>
      </c>
      <c r="D152" s="169" t="s">
        <v>191</v>
      </c>
      <c r="E152" s="170" t="s">
        <v>192</v>
      </c>
      <c r="F152" s="171" t="s">
        <v>193</v>
      </c>
      <c r="G152" s="172" t="s">
        <v>194</v>
      </c>
      <c r="H152" s="173">
        <v>125</v>
      </c>
      <c r="I152" s="174"/>
      <c r="J152" s="173">
        <f t="shared" si="0"/>
        <v>0</v>
      </c>
      <c r="K152" s="175"/>
      <c r="L152" s="176"/>
      <c r="M152" s="177" t="s">
        <v>1</v>
      </c>
      <c r="N152" s="178" t="s">
        <v>38</v>
      </c>
      <c r="O152" s="55"/>
      <c r="P152" s="164">
        <f t="shared" si="1"/>
        <v>0</v>
      </c>
      <c r="Q152" s="164">
        <v>0</v>
      </c>
      <c r="R152" s="164">
        <f t="shared" si="2"/>
        <v>0</v>
      </c>
      <c r="S152" s="164">
        <v>0</v>
      </c>
      <c r="T152" s="165">
        <f t="shared" si="3"/>
        <v>0</v>
      </c>
      <c r="U152" s="29"/>
      <c r="V152" s="29"/>
      <c r="W152" s="29"/>
      <c r="X152" s="29"/>
      <c r="Y152" s="29"/>
      <c r="Z152" s="29"/>
      <c r="AA152" s="29"/>
      <c r="AB152" s="29"/>
      <c r="AC152" s="29"/>
      <c r="AD152" s="29"/>
      <c r="AE152" s="29"/>
      <c r="AR152" s="166" t="s">
        <v>131</v>
      </c>
      <c r="AT152" s="166" t="s">
        <v>191</v>
      </c>
      <c r="AU152" s="166" t="s">
        <v>122</v>
      </c>
      <c r="AY152" s="14" t="s">
        <v>115</v>
      </c>
      <c r="BE152" s="167">
        <f t="shared" si="4"/>
        <v>0</v>
      </c>
      <c r="BF152" s="167">
        <f t="shared" si="5"/>
        <v>0</v>
      </c>
      <c r="BG152" s="167">
        <f t="shared" si="6"/>
        <v>0</v>
      </c>
      <c r="BH152" s="167">
        <f t="shared" si="7"/>
        <v>0</v>
      </c>
      <c r="BI152" s="167">
        <f t="shared" si="8"/>
        <v>0</v>
      </c>
      <c r="BJ152" s="14" t="s">
        <v>122</v>
      </c>
      <c r="BK152" s="168">
        <f t="shared" si="9"/>
        <v>0</v>
      </c>
      <c r="BL152" s="14" t="s">
        <v>121</v>
      </c>
      <c r="BM152" s="166" t="s">
        <v>195</v>
      </c>
    </row>
    <row r="153" spans="1:65" s="2" customFormat="1" ht="24" customHeight="1">
      <c r="A153" s="29"/>
      <c r="B153" s="154"/>
      <c r="C153" s="155" t="s">
        <v>157</v>
      </c>
      <c r="D153" s="155" t="s">
        <v>117</v>
      </c>
      <c r="E153" s="156" t="s">
        <v>187</v>
      </c>
      <c r="F153" s="157" t="s">
        <v>188</v>
      </c>
      <c r="G153" s="158" t="s">
        <v>139</v>
      </c>
      <c r="H153" s="159">
        <v>175.45</v>
      </c>
      <c r="I153" s="160"/>
      <c r="J153" s="159">
        <f t="shared" si="0"/>
        <v>0</v>
      </c>
      <c r="K153" s="161"/>
      <c r="L153" s="30"/>
      <c r="M153" s="162" t="s">
        <v>1</v>
      </c>
      <c r="N153" s="163" t="s">
        <v>38</v>
      </c>
      <c r="O153" s="55"/>
      <c r="P153" s="164">
        <f t="shared" si="1"/>
        <v>0</v>
      </c>
      <c r="Q153" s="164">
        <v>0</v>
      </c>
      <c r="R153" s="164">
        <f t="shared" si="2"/>
        <v>0</v>
      </c>
      <c r="S153" s="164">
        <v>0</v>
      </c>
      <c r="T153" s="165">
        <f t="shared" si="3"/>
        <v>0</v>
      </c>
      <c r="U153" s="29"/>
      <c r="V153" s="29"/>
      <c r="W153" s="29"/>
      <c r="X153" s="29"/>
      <c r="Y153" s="29"/>
      <c r="Z153" s="29"/>
      <c r="AA153" s="29"/>
      <c r="AB153" s="29"/>
      <c r="AC153" s="29"/>
      <c r="AD153" s="29"/>
      <c r="AE153" s="29"/>
      <c r="AR153" s="166" t="s">
        <v>121</v>
      </c>
      <c r="AT153" s="166" t="s">
        <v>117</v>
      </c>
      <c r="AU153" s="166" t="s">
        <v>122</v>
      </c>
      <c r="AY153" s="14" t="s">
        <v>115</v>
      </c>
      <c r="BE153" s="167">
        <f t="shared" si="4"/>
        <v>0</v>
      </c>
      <c r="BF153" s="167">
        <f t="shared" si="5"/>
        <v>0</v>
      </c>
      <c r="BG153" s="167">
        <f t="shared" si="6"/>
        <v>0</v>
      </c>
      <c r="BH153" s="167">
        <f t="shared" si="7"/>
        <v>0</v>
      </c>
      <c r="BI153" s="167">
        <f t="shared" si="8"/>
        <v>0</v>
      </c>
      <c r="BJ153" s="14" t="s">
        <v>122</v>
      </c>
      <c r="BK153" s="168">
        <f t="shared" si="9"/>
        <v>0</v>
      </c>
      <c r="BL153" s="14" t="s">
        <v>121</v>
      </c>
      <c r="BM153" s="166" t="s">
        <v>196</v>
      </c>
    </row>
    <row r="154" spans="1:65" s="2" customFormat="1" ht="24" customHeight="1">
      <c r="A154" s="29"/>
      <c r="B154" s="154"/>
      <c r="C154" s="155" t="s">
        <v>197</v>
      </c>
      <c r="D154" s="155" t="s">
        <v>117</v>
      </c>
      <c r="E154" s="156" t="s">
        <v>198</v>
      </c>
      <c r="F154" s="157" t="s">
        <v>199</v>
      </c>
      <c r="G154" s="158" t="s">
        <v>139</v>
      </c>
      <c r="H154" s="159">
        <v>36</v>
      </c>
      <c r="I154" s="160"/>
      <c r="J154" s="159">
        <f t="shared" si="0"/>
        <v>0</v>
      </c>
      <c r="K154" s="161"/>
      <c r="L154" s="30"/>
      <c r="M154" s="162" t="s">
        <v>1</v>
      </c>
      <c r="N154" s="163" t="s">
        <v>38</v>
      </c>
      <c r="O154" s="55"/>
      <c r="P154" s="164">
        <f t="shared" si="1"/>
        <v>0</v>
      </c>
      <c r="Q154" s="164">
        <v>0</v>
      </c>
      <c r="R154" s="164">
        <f t="shared" si="2"/>
        <v>0</v>
      </c>
      <c r="S154" s="164">
        <v>0</v>
      </c>
      <c r="T154" s="165">
        <f t="shared" si="3"/>
        <v>0</v>
      </c>
      <c r="U154" s="29"/>
      <c r="V154" s="29"/>
      <c r="W154" s="29"/>
      <c r="X154" s="29"/>
      <c r="Y154" s="29"/>
      <c r="Z154" s="29"/>
      <c r="AA154" s="29"/>
      <c r="AB154" s="29"/>
      <c r="AC154" s="29"/>
      <c r="AD154" s="29"/>
      <c r="AE154" s="29"/>
      <c r="AR154" s="166" t="s">
        <v>121</v>
      </c>
      <c r="AT154" s="166" t="s">
        <v>117</v>
      </c>
      <c r="AU154" s="166" t="s">
        <v>122</v>
      </c>
      <c r="AY154" s="14" t="s">
        <v>115</v>
      </c>
      <c r="BE154" s="167">
        <f t="shared" si="4"/>
        <v>0</v>
      </c>
      <c r="BF154" s="167">
        <f t="shared" si="5"/>
        <v>0</v>
      </c>
      <c r="BG154" s="167">
        <f t="shared" si="6"/>
        <v>0</v>
      </c>
      <c r="BH154" s="167">
        <f t="shared" si="7"/>
        <v>0</v>
      </c>
      <c r="BI154" s="167">
        <f t="shared" si="8"/>
        <v>0</v>
      </c>
      <c r="BJ154" s="14" t="s">
        <v>122</v>
      </c>
      <c r="BK154" s="168">
        <f t="shared" si="9"/>
        <v>0</v>
      </c>
      <c r="BL154" s="14" t="s">
        <v>121</v>
      </c>
      <c r="BM154" s="166" t="s">
        <v>200</v>
      </c>
    </row>
    <row r="155" spans="1:65" s="2" customFormat="1" ht="16.5" customHeight="1">
      <c r="A155" s="29"/>
      <c r="B155" s="154"/>
      <c r="C155" s="155" t="s">
        <v>160</v>
      </c>
      <c r="D155" s="155" t="s">
        <v>117</v>
      </c>
      <c r="E155" s="156" t="s">
        <v>201</v>
      </c>
      <c r="F155" s="157" t="s">
        <v>202</v>
      </c>
      <c r="G155" s="158" t="s">
        <v>164</v>
      </c>
      <c r="H155" s="159">
        <v>1200</v>
      </c>
      <c r="I155" s="160"/>
      <c r="J155" s="159">
        <f t="shared" si="0"/>
        <v>0</v>
      </c>
      <c r="K155" s="161"/>
      <c r="L155" s="30"/>
      <c r="M155" s="162" t="s">
        <v>1</v>
      </c>
      <c r="N155" s="163" t="s">
        <v>38</v>
      </c>
      <c r="O155" s="55"/>
      <c r="P155" s="164">
        <f t="shared" si="1"/>
        <v>0</v>
      </c>
      <c r="Q155" s="164">
        <v>0</v>
      </c>
      <c r="R155" s="164">
        <f t="shared" si="2"/>
        <v>0</v>
      </c>
      <c r="S155" s="164">
        <v>0</v>
      </c>
      <c r="T155" s="165">
        <f t="shared" si="3"/>
        <v>0</v>
      </c>
      <c r="U155" s="29"/>
      <c r="V155" s="29"/>
      <c r="W155" s="29"/>
      <c r="X155" s="29"/>
      <c r="Y155" s="29"/>
      <c r="Z155" s="29"/>
      <c r="AA155" s="29"/>
      <c r="AB155" s="29"/>
      <c r="AC155" s="29"/>
      <c r="AD155" s="29"/>
      <c r="AE155" s="29"/>
      <c r="AR155" s="166" t="s">
        <v>121</v>
      </c>
      <c r="AT155" s="166" t="s">
        <v>117</v>
      </c>
      <c r="AU155" s="166" t="s">
        <v>122</v>
      </c>
      <c r="AY155" s="14" t="s">
        <v>115</v>
      </c>
      <c r="BE155" s="167">
        <f t="shared" si="4"/>
        <v>0</v>
      </c>
      <c r="BF155" s="167">
        <f t="shared" si="5"/>
        <v>0</v>
      </c>
      <c r="BG155" s="167">
        <f t="shared" si="6"/>
        <v>0</v>
      </c>
      <c r="BH155" s="167">
        <f t="shared" si="7"/>
        <v>0</v>
      </c>
      <c r="BI155" s="167">
        <f t="shared" si="8"/>
        <v>0</v>
      </c>
      <c r="BJ155" s="14" t="s">
        <v>122</v>
      </c>
      <c r="BK155" s="168">
        <f t="shared" si="9"/>
        <v>0</v>
      </c>
      <c r="BL155" s="14" t="s">
        <v>121</v>
      </c>
      <c r="BM155" s="166" t="s">
        <v>203</v>
      </c>
    </row>
    <row r="156" spans="1:65" s="2" customFormat="1" ht="16.5" customHeight="1">
      <c r="A156" s="29"/>
      <c r="B156" s="154"/>
      <c r="C156" s="169" t="s">
        <v>204</v>
      </c>
      <c r="D156" s="169" t="s">
        <v>191</v>
      </c>
      <c r="E156" s="170" t="s">
        <v>205</v>
      </c>
      <c r="F156" s="171" t="s">
        <v>206</v>
      </c>
      <c r="G156" s="172" t="s">
        <v>207</v>
      </c>
      <c r="H156" s="173">
        <v>37.08</v>
      </c>
      <c r="I156" s="174"/>
      <c r="J156" s="173">
        <f t="shared" si="0"/>
        <v>0</v>
      </c>
      <c r="K156" s="175"/>
      <c r="L156" s="176"/>
      <c r="M156" s="177" t="s">
        <v>1</v>
      </c>
      <c r="N156" s="178" t="s">
        <v>38</v>
      </c>
      <c r="O156" s="55"/>
      <c r="P156" s="164">
        <f t="shared" si="1"/>
        <v>0</v>
      </c>
      <c r="Q156" s="164">
        <v>0</v>
      </c>
      <c r="R156" s="164">
        <f t="shared" si="2"/>
        <v>0</v>
      </c>
      <c r="S156" s="164">
        <v>0</v>
      </c>
      <c r="T156" s="165">
        <f t="shared" si="3"/>
        <v>0</v>
      </c>
      <c r="U156" s="29"/>
      <c r="V156" s="29"/>
      <c r="W156" s="29"/>
      <c r="X156" s="29"/>
      <c r="Y156" s="29"/>
      <c r="Z156" s="29"/>
      <c r="AA156" s="29"/>
      <c r="AB156" s="29"/>
      <c r="AC156" s="29"/>
      <c r="AD156" s="29"/>
      <c r="AE156" s="29"/>
      <c r="AR156" s="166" t="s">
        <v>131</v>
      </c>
      <c r="AT156" s="166" t="s">
        <v>191</v>
      </c>
      <c r="AU156" s="166" t="s">
        <v>122</v>
      </c>
      <c r="AY156" s="14" t="s">
        <v>115</v>
      </c>
      <c r="BE156" s="167">
        <f t="shared" si="4"/>
        <v>0</v>
      </c>
      <c r="BF156" s="167">
        <f t="shared" si="5"/>
        <v>0</v>
      </c>
      <c r="BG156" s="167">
        <f t="shared" si="6"/>
        <v>0</v>
      </c>
      <c r="BH156" s="167">
        <f t="shared" si="7"/>
        <v>0</v>
      </c>
      <c r="BI156" s="167">
        <f t="shared" si="8"/>
        <v>0</v>
      </c>
      <c r="BJ156" s="14" t="s">
        <v>122</v>
      </c>
      <c r="BK156" s="168">
        <f t="shared" si="9"/>
        <v>0</v>
      </c>
      <c r="BL156" s="14" t="s">
        <v>121</v>
      </c>
      <c r="BM156" s="166" t="s">
        <v>208</v>
      </c>
    </row>
    <row r="157" spans="1:65" s="2" customFormat="1" ht="16.5" customHeight="1">
      <c r="A157" s="29"/>
      <c r="B157" s="154"/>
      <c r="C157" s="155" t="s">
        <v>165</v>
      </c>
      <c r="D157" s="155" t="s">
        <v>117</v>
      </c>
      <c r="E157" s="156" t="s">
        <v>209</v>
      </c>
      <c r="F157" s="157" t="s">
        <v>210</v>
      </c>
      <c r="G157" s="158" t="s">
        <v>164</v>
      </c>
      <c r="H157" s="159">
        <v>1200</v>
      </c>
      <c r="I157" s="160"/>
      <c r="J157" s="159">
        <f t="shared" si="0"/>
        <v>0</v>
      </c>
      <c r="K157" s="161"/>
      <c r="L157" s="30"/>
      <c r="M157" s="162" t="s">
        <v>1</v>
      </c>
      <c r="N157" s="163" t="s">
        <v>38</v>
      </c>
      <c r="O157" s="55"/>
      <c r="P157" s="164">
        <f t="shared" si="1"/>
        <v>0</v>
      </c>
      <c r="Q157" s="164">
        <v>0</v>
      </c>
      <c r="R157" s="164">
        <f t="shared" si="2"/>
        <v>0</v>
      </c>
      <c r="S157" s="164">
        <v>0</v>
      </c>
      <c r="T157" s="165">
        <f t="shared" si="3"/>
        <v>0</v>
      </c>
      <c r="U157" s="29"/>
      <c r="V157" s="29"/>
      <c r="W157" s="29"/>
      <c r="X157" s="29"/>
      <c r="Y157" s="29"/>
      <c r="Z157" s="29"/>
      <c r="AA157" s="29"/>
      <c r="AB157" s="29"/>
      <c r="AC157" s="29"/>
      <c r="AD157" s="29"/>
      <c r="AE157" s="29"/>
      <c r="AR157" s="166" t="s">
        <v>121</v>
      </c>
      <c r="AT157" s="166" t="s">
        <v>117</v>
      </c>
      <c r="AU157" s="166" t="s">
        <v>122</v>
      </c>
      <c r="AY157" s="14" t="s">
        <v>115</v>
      </c>
      <c r="BE157" s="167">
        <f t="shared" si="4"/>
        <v>0</v>
      </c>
      <c r="BF157" s="167">
        <f t="shared" si="5"/>
        <v>0</v>
      </c>
      <c r="BG157" s="167">
        <f t="shared" si="6"/>
        <v>0</v>
      </c>
      <c r="BH157" s="167">
        <f t="shared" si="7"/>
        <v>0</v>
      </c>
      <c r="BI157" s="167">
        <f t="shared" si="8"/>
        <v>0</v>
      </c>
      <c r="BJ157" s="14" t="s">
        <v>122</v>
      </c>
      <c r="BK157" s="168">
        <f t="shared" si="9"/>
        <v>0</v>
      </c>
      <c r="BL157" s="14" t="s">
        <v>121</v>
      </c>
      <c r="BM157" s="166" t="s">
        <v>211</v>
      </c>
    </row>
    <row r="158" spans="1:65" s="2" customFormat="1" ht="24" customHeight="1">
      <c r="A158" s="29"/>
      <c r="B158" s="154"/>
      <c r="C158" s="155" t="s">
        <v>212</v>
      </c>
      <c r="D158" s="155" t="s">
        <v>117</v>
      </c>
      <c r="E158" s="156" t="s">
        <v>213</v>
      </c>
      <c r="F158" s="157" t="s">
        <v>214</v>
      </c>
      <c r="G158" s="158" t="s">
        <v>120</v>
      </c>
      <c r="H158" s="159">
        <v>24</v>
      </c>
      <c r="I158" s="160"/>
      <c r="J158" s="159">
        <f t="shared" si="0"/>
        <v>0</v>
      </c>
      <c r="K158" s="161"/>
      <c r="L158" s="30"/>
      <c r="M158" s="162" t="s">
        <v>1</v>
      </c>
      <c r="N158" s="163" t="s">
        <v>38</v>
      </c>
      <c r="O158" s="55"/>
      <c r="P158" s="164">
        <f t="shared" si="1"/>
        <v>0</v>
      </c>
      <c r="Q158" s="164">
        <v>0</v>
      </c>
      <c r="R158" s="164">
        <f t="shared" si="2"/>
        <v>0</v>
      </c>
      <c r="S158" s="164">
        <v>0</v>
      </c>
      <c r="T158" s="165">
        <f t="shared" si="3"/>
        <v>0</v>
      </c>
      <c r="U158" s="29"/>
      <c r="V158" s="29"/>
      <c r="W158" s="29"/>
      <c r="X158" s="29"/>
      <c r="Y158" s="29"/>
      <c r="Z158" s="29"/>
      <c r="AA158" s="29"/>
      <c r="AB158" s="29"/>
      <c r="AC158" s="29"/>
      <c r="AD158" s="29"/>
      <c r="AE158" s="29"/>
      <c r="AR158" s="166" t="s">
        <v>121</v>
      </c>
      <c r="AT158" s="166" t="s">
        <v>117</v>
      </c>
      <c r="AU158" s="166" t="s">
        <v>122</v>
      </c>
      <c r="AY158" s="14" t="s">
        <v>115</v>
      </c>
      <c r="BE158" s="167">
        <f t="shared" si="4"/>
        <v>0</v>
      </c>
      <c r="BF158" s="167">
        <f t="shared" si="5"/>
        <v>0</v>
      </c>
      <c r="BG158" s="167">
        <f t="shared" si="6"/>
        <v>0</v>
      </c>
      <c r="BH158" s="167">
        <f t="shared" si="7"/>
        <v>0</v>
      </c>
      <c r="BI158" s="167">
        <f t="shared" si="8"/>
        <v>0</v>
      </c>
      <c r="BJ158" s="14" t="s">
        <v>122</v>
      </c>
      <c r="BK158" s="168">
        <f t="shared" si="9"/>
        <v>0</v>
      </c>
      <c r="BL158" s="14" t="s">
        <v>121</v>
      </c>
      <c r="BM158" s="166" t="s">
        <v>215</v>
      </c>
    </row>
    <row r="159" spans="1:65" s="2" customFormat="1" ht="24" customHeight="1">
      <c r="A159" s="29"/>
      <c r="B159" s="154"/>
      <c r="C159" s="155" t="s">
        <v>168</v>
      </c>
      <c r="D159" s="155" t="s">
        <v>117</v>
      </c>
      <c r="E159" s="156" t="s">
        <v>216</v>
      </c>
      <c r="F159" s="157" t="s">
        <v>217</v>
      </c>
      <c r="G159" s="158" t="s">
        <v>120</v>
      </c>
      <c r="H159" s="159">
        <v>24</v>
      </c>
      <c r="I159" s="160"/>
      <c r="J159" s="159">
        <f t="shared" si="0"/>
        <v>0</v>
      </c>
      <c r="K159" s="161"/>
      <c r="L159" s="30"/>
      <c r="M159" s="162" t="s">
        <v>1</v>
      </c>
      <c r="N159" s="163" t="s">
        <v>38</v>
      </c>
      <c r="O159" s="55"/>
      <c r="P159" s="164">
        <f t="shared" si="1"/>
        <v>0</v>
      </c>
      <c r="Q159" s="164">
        <v>0</v>
      </c>
      <c r="R159" s="164">
        <f t="shared" si="2"/>
        <v>0</v>
      </c>
      <c r="S159" s="164">
        <v>0</v>
      </c>
      <c r="T159" s="165">
        <f t="shared" si="3"/>
        <v>0</v>
      </c>
      <c r="U159" s="29"/>
      <c r="V159" s="29"/>
      <c r="W159" s="29"/>
      <c r="X159" s="29"/>
      <c r="Y159" s="29"/>
      <c r="Z159" s="29"/>
      <c r="AA159" s="29"/>
      <c r="AB159" s="29"/>
      <c r="AC159" s="29"/>
      <c r="AD159" s="29"/>
      <c r="AE159" s="29"/>
      <c r="AR159" s="166" t="s">
        <v>121</v>
      </c>
      <c r="AT159" s="166" t="s">
        <v>117</v>
      </c>
      <c r="AU159" s="166" t="s">
        <v>122</v>
      </c>
      <c r="AY159" s="14" t="s">
        <v>115</v>
      </c>
      <c r="BE159" s="167">
        <f t="shared" si="4"/>
        <v>0</v>
      </c>
      <c r="BF159" s="167">
        <f t="shared" si="5"/>
        <v>0</v>
      </c>
      <c r="BG159" s="167">
        <f t="shared" si="6"/>
        <v>0</v>
      </c>
      <c r="BH159" s="167">
        <f t="shared" si="7"/>
        <v>0</v>
      </c>
      <c r="BI159" s="167">
        <f t="shared" si="8"/>
        <v>0</v>
      </c>
      <c r="BJ159" s="14" t="s">
        <v>122</v>
      </c>
      <c r="BK159" s="168">
        <f t="shared" si="9"/>
        <v>0</v>
      </c>
      <c r="BL159" s="14" t="s">
        <v>121</v>
      </c>
      <c r="BM159" s="166" t="s">
        <v>218</v>
      </c>
    </row>
    <row r="160" spans="1:65" s="2" customFormat="1" ht="24" customHeight="1">
      <c r="A160" s="29"/>
      <c r="B160" s="154"/>
      <c r="C160" s="169" t="s">
        <v>219</v>
      </c>
      <c r="D160" s="169" t="s">
        <v>191</v>
      </c>
      <c r="E160" s="170" t="s">
        <v>220</v>
      </c>
      <c r="F160" s="171" t="s">
        <v>221</v>
      </c>
      <c r="G160" s="172" t="s">
        <v>120</v>
      </c>
      <c r="H160" s="173">
        <v>12</v>
      </c>
      <c r="I160" s="174"/>
      <c r="J160" s="173">
        <f t="shared" si="0"/>
        <v>0</v>
      </c>
      <c r="K160" s="175"/>
      <c r="L160" s="176"/>
      <c r="M160" s="177" t="s">
        <v>1</v>
      </c>
      <c r="N160" s="178" t="s">
        <v>38</v>
      </c>
      <c r="O160" s="55"/>
      <c r="P160" s="164">
        <f t="shared" si="1"/>
        <v>0</v>
      </c>
      <c r="Q160" s="164">
        <v>0</v>
      </c>
      <c r="R160" s="164">
        <f t="shared" si="2"/>
        <v>0</v>
      </c>
      <c r="S160" s="164">
        <v>0</v>
      </c>
      <c r="T160" s="165">
        <f t="shared" si="3"/>
        <v>0</v>
      </c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  <c r="AE160" s="29"/>
      <c r="AR160" s="166" t="s">
        <v>131</v>
      </c>
      <c r="AT160" s="166" t="s">
        <v>191</v>
      </c>
      <c r="AU160" s="166" t="s">
        <v>122</v>
      </c>
      <c r="AY160" s="14" t="s">
        <v>115</v>
      </c>
      <c r="BE160" s="167">
        <f t="shared" si="4"/>
        <v>0</v>
      </c>
      <c r="BF160" s="167">
        <f t="shared" si="5"/>
        <v>0</v>
      </c>
      <c r="BG160" s="167">
        <f t="shared" si="6"/>
        <v>0</v>
      </c>
      <c r="BH160" s="167">
        <f t="shared" si="7"/>
        <v>0</v>
      </c>
      <c r="BI160" s="167">
        <f t="shared" si="8"/>
        <v>0</v>
      </c>
      <c r="BJ160" s="14" t="s">
        <v>122</v>
      </c>
      <c r="BK160" s="168">
        <f t="shared" si="9"/>
        <v>0</v>
      </c>
      <c r="BL160" s="14" t="s">
        <v>121</v>
      </c>
      <c r="BM160" s="166" t="s">
        <v>222</v>
      </c>
    </row>
    <row r="161" spans="1:65" s="2" customFormat="1" ht="24" customHeight="1">
      <c r="A161" s="29"/>
      <c r="B161" s="154"/>
      <c r="C161" s="169" t="s">
        <v>172</v>
      </c>
      <c r="D161" s="169" t="s">
        <v>191</v>
      </c>
      <c r="E161" s="170" t="s">
        <v>223</v>
      </c>
      <c r="F161" s="171" t="s">
        <v>224</v>
      </c>
      <c r="G161" s="172" t="s">
        <v>120</v>
      </c>
      <c r="H161" s="173">
        <v>12</v>
      </c>
      <c r="I161" s="174"/>
      <c r="J161" s="173">
        <f t="shared" si="0"/>
        <v>0</v>
      </c>
      <c r="K161" s="175"/>
      <c r="L161" s="176"/>
      <c r="M161" s="177" t="s">
        <v>1</v>
      </c>
      <c r="N161" s="178" t="s">
        <v>38</v>
      </c>
      <c r="O161" s="55"/>
      <c r="P161" s="164">
        <f t="shared" si="1"/>
        <v>0</v>
      </c>
      <c r="Q161" s="164">
        <v>0</v>
      </c>
      <c r="R161" s="164">
        <f t="shared" si="2"/>
        <v>0</v>
      </c>
      <c r="S161" s="164">
        <v>0</v>
      </c>
      <c r="T161" s="165">
        <f t="shared" si="3"/>
        <v>0</v>
      </c>
      <c r="U161" s="29"/>
      <c r="V161" s="29"/>
      <c r="W161" s="29"/>
      <c r="X161" s="29"/>
      <c r="Y161" s="29"/>
      <c r="Z161" s="29"/>
      <c r="AA161" s="29"/>
      <c r="AB161" s="29"/>
      <c r="AC161" s="29"/>
      <c r="AD161" s="29"/>
      <c r="AE161" s="29"/>
      <c r="AR161" s="166" t="s">
        <v>131</v>
      </c>
      <c r="AT161" s="166" t="s">
        <v>191</v>
      </c>
      <c r="AU161" s="166" t="s">
        <v>122</v>
      </c>
      <c r="AY161" s="14" t="s">
        <v>115</v>
      </c>
      <c r="BE161" s="167">
        <f t="shared" si="4"/>
        <v>0</v>
      </c>
      <c r="BF161" s="167">
        <f t="shared" si="5"/>
        <v>0</v>
      </c>
      <c r="BG161" s="167">
        <f t="shared" si="6"/>
        <v>0</v>
      </c>
      <c r="BH161" s="167">
        <f t="shared" si="7"/>
        <v>0</v>
      </c>
      <c r="BI161" s="167">
        <f t="shared" si="8"/>
        <v>0</v>
      </c>
      <c r="BJ161" s="14" t="s">
        <v>122</v>
      </c>
      <c r="BK161" s="168">
        <f t="shared" si="9"/>
        <v>0</v>
      </c>
      <c r="BL161" s="14" t="s">
        <v>121</v>
      </c>
      <c r="BM161" s="166" t="s">
        <v>225</v>
      </c>
    </row>
    <row r="162" spans="1:65" s="2" customFormat="1" ht="24" customHeight="1">
      <c r="A162" s="29"/>
      <c r="B162" s="154"/>
      <c r="C162" s="155" t="s">
        <v>226</v>
      </c>
      <c r="D162" s="155" t="s">
        <v>117</v>
      </c>
      <c r="E162" s="156" t="s">
        <v>227</v>
      </c>
      <c r="F162" s="157" t="s">
        <v>228</v>
      </c>
      <c r="G162" s="158" t="s">
        <v>120</v>
      </c>
      <c r="H162" s="159">
        <v>24</v>
      </c>
      <c r="I162" s="160"/>
      <c r="J162" s="159">
        <f t="shared" si="0"/>
        <v>0</v>
      </c>
      <c r="K162" s="161"/>
      <c r="L162" s="30"/>
      <c r="M162" s="162" t="s">
        <v>1</v>
      </c>
      <c r="N162" s="163" t="s">
        <v>38</v>
      </c>
      <c r="O162" s="55"/>
      <c r="P162" s="164">
        <f t="shared" si="1"/>
        <v>0</v>
      </c>
      <c r="Q162" s="164">
        <v>0</v>
      </c>
      <c r="R162" s="164">
        <f t="shared" si="2"/>
        <v>0</v>
      </c>
      <c r="S162" s="164">
        <v>0</v>
      </c>
      <c r="T162" s="165">
        <f t="shared" si="3"/>
        <v>0</v>
      </c>
      <c r="U162" s="29"/>
      <c r="V162" s="29"/>
      <c r="W162" s="29"/>
      <c r="X162" s="29"/>
      <c r="Y162" s="29"/>
      <c r="Z162" s="29"/>
      <c r="AA162" s="29"/>
      <c r="AB162" s="29"/>
      <c r="AC162" s="29"/>
      <c r="AD162" s="29"/>
      <c r="AE162" s="29"/>
      <c r="AR162" s="166" t="s">
        <v>121</v>
      </c>
      <c r="AT162" s="166" t="s">
        <v>117</v>
      </c>
      <c r="AU162" s="166" t="s">
        <v>122</v>
      </c>
      <c r="AY162" s="14" t="s">
        <v>115</v>
      </c>
      <c r="BE162" s="167">
        <f t="shared" si="4"/>
        <v>0</v>
      </c>
      <c r="BF162" s="167">
        <f t="shared" si="5"/>
        <v>0</v>
      </c>
      <c r="BG162" s="167">
        <f t="shared" si="6"/>
        <v>0</v>
      </c>
      <c r="BH162" s="167">
        <f t="shared" si="7"/>
        <v>0</v>
      </c>
      <c r="BI162" s="167">
        <f t="shared" si="8"/>
        <v>0</v>
      </c>
      <c r="BJ162" s="14" t="s">
        <v>122</v>
      </c>
      <c r="BK162" s="168">
        <f t="shared" si="9"/>
        <v>0</v>
      </c>
      <c r="BL162" s="14" t="s">
        <v>121</v>
      </c>
      <c r="BM162" s="166" t="s">
        <v>229</v>
      </c>
    </row>
    <row r="163" spans="1:65" s="2" customFormat="1" ht="24" customHeight="1">
      <c r="A163" s="29"/>
      <c r="B163" s="154"/>
      <c r="C163" s="169" t="s">
        <v>175</v>
      </c>
      <c r="D163" s="169" t="s">
        <v>191</v>
      </c>
      <c r="E163" s="170" t="s">
        <v>230</v>
      </c>
      <c r="F163" s="171" t="s">
        <v>231</v>
      </c>
      <c r="G163" s="172" t="s">
        <v>120</v>
      </c>
      <c r="H163" s="173">
        <v>24</v>
      </c>
      <c r="I163" s="174"/>
      <c r="J163" s="173">
        <f t="shared" si="0"/>
        <v>0</v>
      </c>
      <c r="K163" s="175"/>
      <c r="L163" s="176"/>
      <c r="M163" s="177" t="s">
        <v>1</v>
      </c>
      <c r="N163" s="178" t="s">
        <v>38</v>
      </c>
      <c r="O163" s="55"/>
      <c r="P163" s="164">
        <f t="shared" si="1"/>
        <v>0</v>
      </c>
      <c r="Q163" s="164">
        <v>0</v>
      </c>
      <c r="R163" s="164">
        <f t="shared" si="2"/>
        <v>0</v>
      </c>
      <c r="S163" s="164">
        <v>0</v>
      </c>
      <c r="T163" s="165">
        <f t="shared" si="3"/>
        <v>0</v>
      </c>
      <c r="U163" s="29"/>
      <c r="V163" s="29"/>
      <c r="W163" s="29"/>
      <c r="X163" s="29"/>
      <c r="Y163" s="29"/>
      <c r="Z163" s="29"/>
      <c r="AA163" s="29"/>
      <c r="AB163" s="29"/>
      <c r="AC163" s="29"/>
      <c r="AD163" s="29"/>
      <c r="AE163" s="29"/>
      <c r="AR163" s="166" t="s">
        <v>131</v>
      </c>
      <c r="AT163" s="166" t="s">
        <v>191</v>
      </c>
      <c r="AU163" s="166" t="s">
        <v>122</v>
      </c>
      <c r="AY163" s="14" t="s">
        <v>115</v>
      </c>
      <c r="BE163" s="167">
        <f t="shared" si="4"/>
        <v>0</v>
      </c>
      <c r="BF163" s="167">
        <f t="shared" si="5"/>
        <v>0</v>
      </c>
      <c r="BG163" s="167">
        <f t="shared" si="6"/>
        <v>0</v>
      </c>
      <c r="BH163" s="167">
        <f t="shared" si="7"/>
        <v>0</v>
      </c>
      <c r="BI163" s="167">
        <f t="shared" si="8"/>
        <v>0</v>
      </c>
      <c r="BJ163" s="14" t="s">
        <v>122</v>
      </c>
      <c r="BK163" s="168">
        <f t="shared" si="9"/>
        <v>0</v>
      </c>
      <c r="BL163" s="14" t="s">
        <v>121</v>
      </c>
      <c r="BM163" s="166" t="s">
        <v>232</v>
      </c>
    </row>
    <row r="164" spans="1:65" s="12" customFormat="1" ht="22.8" customHeight="1">
      <c r="B164" s="141"/>
      <c r="D164" s="142" t="s">
        <v>71</v>
      </c>
      <c r="E164" s="152" t="s">
        <v>122</v>
      </c>
      <c r="F164" s="152" t="s">
        <v>233</v>
      </c>
      <c r="I164" s="144"/>
      <c r="J164" s="153">
        <f>BK164</f>
        <v>0</v>
      </c>
      <c r="L164" s="141"/>
      <c r="M164" s="146"/>
      <c r="N164" s="147"/>
      <c r="O164" s="147"/>
      <c r="P164" s="148">
        <f>SUM(P165:P166)</f>
        <v>0</v>
      </c>
      <c r="Q164" s="147"/>
      <c r="R164" s="148">
        <f>SUM(R165:R166)</f>
        <v>0</v>
      </c>
      <c r="S164" s="147"/>
      <c r="T164" s="149">
        <f>SUM(T165:T166)</f>
        <v>0</v>
      </c>
      <c r="AR164" s="142" t="s">
        <v>79</v>
      </c>
      <c r="AT164" s="150" t="s">
        <v>71</v>
      </c>
      <c r="AU164" s="150" t="s">
        <v>79</v>
      </c>
      <c r="AY164" s="142" t="s">
        <v>115</v>
      </c>
      <c r="BK164" s="151">
        <f>SUM(BK165:BK166)</f>
        <v>0</v>
      </c>
    </row>
    <row r="165" spans="1:65" s="2" customFormat="1" ht="16.5" customHeight="1">
      <c r="A165" s="29"/>
      <c r="B165" s="154"/>
      <c r="C165" s="155" t="s">
        <v>234</v>
      </c>
      <c r="D165" s="155" t="s">
        <v>117</v>
      </c>
      <c r="E165" s="156" t="s">
        <v>235</v>
      </c>
      <c r="F165" s="157" t="s">
        <v>236</v>
      </c>
      <c r="G165" s="158" t="s">
        <v>194</v>
      </c>
      <c r="H165" s="159">
        <v>2.4609999999999999</v>
      </c>
      <c r="I165" s="160"/>
      <c r="J165" s="159">
        <f>ROUND(I165*H165,3)</f>
        <v>0</v>
      </c>
      <c r="K165" s="161"/>
      <c r="L165" s="30"/>
      <c r="M165" s="162" t="s">
        <v>1</v>
      </c>
      <c r="N165" s="163" t="s">
        <v>38</v>
      </c>
      <c r="O165" s="55"/>
      <c r="P165" s="164">
        <f>O165*H165</f>
        <v>0</v>
      </c>
      <c r="Q165" s="164">
        <v>0</v>
      </c>
      <c r="R165" s="164">
        <f>Q165*H165</f>
        <v>0</v>
      </c>
      <c r="S165" s="164">
        <v>0</v>
      </c>
      <c r="T165" s="165">
        <f>S165*H165</f>
        <v>0</v>
      </c>
      <c r="U165" s="29"/>
      <c r="V165" s="29"/>
      <c r="W165" s="29"/>
      <c r="X165" s="29"/>
      <c r="Y165" s="29"/>
      <c r="Z165" s="29"/>
      <c r="AA165" s="29"/>
      <c r="AB165" s="29"/>
      <c r="AC165" s="29"/>
      <c r="AD165" s="29"/>
      <c r="AE165" s="29"/>
      <c r="AR165" s="166" t="s">
        <v>121</v>
      </c>
      <c r="AT165" s="166" t="s">
        <v>117</v>
      </c>
      <c r="AU165" s="166" t="s">
        <v>122</v>
      </c>
      <c r="AY165" s="14" t="s">
        <v>115</v>
      </c>
      <c r="BE165" s="167">
        <f>IF(N165="základná",J165,0)</f>
        <v>0</v>
      </c>
      <c r="BF165" s="167">
        <f>IF(N165="znížená",J165,0)</f>
        <v>0</v>
      </c>
      <c r="BG165" s="167">
        <f>IF(N165="zákl. prenesená",J165,0)</f>
        <v>0</v>
      </c>
      <c r="BH165" s="167">
        <f>IF(N165="zníž. prenesená",J165,0)</f>
        <v>0</v>
      </c>
      <c r="BI165" s="167">
        <f>IF(N165="nulová",J165,0)</f>
        <v>0</v>
      </c>
      <c r="BJ165" s="14" t="s">
        <v>122</v>
      </c>
      <c r="BK165" s="168">
        <f>ROUND(I165*H165,3)</f>
        <v>0</v>
      </c>
      <c r="BL165" s="14" t="s">
        <v>121</v>
      </c>
      <c r="BM165" s="166" t="s">
        <v>237</v>
      </c>
    </row>
    <row r="166" spans="1:65" s="2" customFormat="1" ht="24" customHeight="1">
      <c r="A166" s="29"/>
      <c r="B166" s="154"/>
      <c r="C166" s="155" t="s">
        <v>179</v>
      </c>
      <c r="D166" s="155" t="s">
        <v>117</v>
      </c>
      <c r="E166" s="156" t="s">
        <v>238</v>
      </c>
      <c r="F166" s="157" t="s">
        <v>239</v>
      </c>
      <c r="G166" s="158" t="s">
        <v>139</v>
      </c>
      <c r="H166" s="159">
        <v>110.25</v>
      </c>
      <c r="I166" s="160"/>
      <c r="J166" s="159">
        <f>ROUND(I166*H166,3)</f>
        <v>0</v>
      </c>
      <c r="K166" s="161"/>
      <c r="L166" s="30"/>
      <c r="M166" s="162" t="s">
        <v>1</v>
      </c>
      <c r="N166" s="163" t="s">
        <v>38</v>
      </c>
      <c r="O166" s="55"/>
      <c r="P166" s="164">
        <f>O166*H166</f>
        <v>0</v>
      </c>
      <c r="Q166" s="164">
        <v>0</v>
      </c>
      <c r="R166" s="164">
        <f>Q166*H166</f>
        <v>0</v>
      </c>
      <c r="S166" s="164">
        <v>0</v>
      </c>
      <c r="T166" s="165">
        <f>S166*H166</f>
        <v>0</v>
      </c>
      <c r="U166" s="29"/>
      <c r="V166" s="29"/>
      <c r="W166" s="29"/>
      <c r="X166" s="29"/>
      <c r="Y166" s="29"/>
      <c r="Z166" s="29"/>
      <c r="AA166" s="29"/>
      <c r="AB166" s="29"/>
      <c r="AC166" s="29"/>
      <c r="AD166" s="29"/>
      <c r="AE166" s="29"/>
      <c r="AR166" s="166" t="s">
        <v>121</v>
      </c>
      <c r="AT166" s="166" t="s">
        <v>117</v>
      </c>
      <c r="AU166" s="166" t="s">
        <v>122</v>
      </c>
      <c r="AY166" s="14" t="s">
        <v>115</v>
      </c>
      <c r="BE166" s="167">
        <f>IF(N166="základná",J166,0)</f>
        <v>0</v>
      </c>
      <c r="BF166" s="167">
        <f>IF(N166="znížená",J166,0)</f>
        <v>0</v>
      </c>
      <c r="BG166" s="167">
        <f>IF(N166="zákl. prenesená",J166,0)</f>
        <v>0</v>
      </c>
      <c r="BH166" s="167">
        <f>IF(N166="zníž. prenesená",J166,0)</f>
        <v>0</v>
      </c>
      <c r="BI166" s="167">
        <f>IF(N166="nulová",J166,0)</f>
        <v>0</v>
      </c>
      <c r="BJ166" s="14" t="s">
        <v>122</v>
      </c>
      <c r="BK166" s="168">
        <f>ROUND(I166*H166,3)</f>
        <v>0</v>
      </c>
      <c r="BL166" s="14" t="s">
        <v>121</v>
      </c>
      <c r="BM166" s="166" t="s">
        <v>240</v>
      </c>
    </row>
    <row r="167" spans="1:65" s="12" customFormat="1" ht="22.8" customHeight="1">
      <c r="B167" s="141"/>
      <c r="D167" s="142" t="s">
        <v>71</v>
      </c>
      <c r="E167" s="152" t="s">
        <v>125</v>
      </c>
      <c r="F167" s="152" t="s">
        <v>241</v>
      </c>
      <c r="I167" s="144"/>
      <c r="J167" s="153">
        <f>BK167</f>
        <v>0</v>
      </c>
      <c r="L167" s="141"/>
      <c r="M167" s="146"/>
      <c r="N167" s="147"/>
      <c r="O167" s="147"/>
      <c r="P167" s="148">
        <f>SUM(P168:P174)</f>
        <v>0</v>
      </c>
      <c r="Q167" s="147"/>
      <c r="R167" s="148">
        <f>SUM(R168:R174)</f>
        <v>0</v>
      </c>
      <c r="S167" s="147"/>
      <c r="T167" s="149">
        <f>SUM(T168:T174)</f>
        <v>0</v>
      </c>
      <c r="AR167" s="142" t="s">
        <v>79</v>
      </c>
      <c r="AT167" s="150" t="s">
        <v>71</v>
      </c>
      <c r="AU167" s="150" t="s">
        <v>79</v>
      </c>
      <c r="AY167" s="142" t="s">
        <v>115</v>
      </c>
      <c r="BK167" s="151">
        <f>SUM(BK168:BK174)</f>
        <v>0</v>
      </c>
    </row>
    <row r="168" spans="1:65" s="2" customFormat="1" ht="24" customHeight="1">
      <c r="A168" s="29"/>
      <c r="B168" s="154"/>
      <c r="C168" s="155" t="s">
        <v>242</v>
      </c>
      <c r="D168" s="155" t="s">
        <v>117</v>
      </c>
      <c r="E168" s="156" t="s">
        <v>243</v>
      </c>
      <c r="F168" s="157" t="s">
        <v>244</v>
      </c>
      <c r="G168" s="158" t="s">
        <v>139</v>
      </c>
      <c r="H168" s="159">
        <v>44.1</v>
      </c>
      <c r="I168" s="160"/>
      <c r="J168" s="159">
        <f t="shared" ref="J168:J174" si="10">ROUND(I168*H168,3)</f>
        <v>0</v>
      </c>
      <c r="K168" s="161"/>
      <c r="L168" s="30"/>
      <c r="M168" s="162" t="s">
        <v>1</v>
      </c>
      <c r="N168" s="163" t="s">
        <v>38</v>
      </c>
      <c r="O168" s="55"/>
      <c r="P168" s="164">
        <f t="shared" ref="P168:P174" si="11">O168*H168</f>
        <v>0</v>
      </c>
      <c r="Q168" s="164">
        <v>0</v>
      </c>
      <c r="R168" s="164">
        <f t="shared" ref="R168:R174" si="12">Q168*H168</f>
        <v>0</v>
      </c>
      <c r="S168" s="164">
        <v>0</v>
      </c>
      <c r="T168" s="165">
        <f t="shared" ref="T168:T174" si="13">S168*H168</f>
        <v>0</v>
      </c>
      <c r="U168" s="29"/>
      <c r="V168" s="29"/>
      <c r="W168" s="29"/>
      <c r="X168" s="29"/>
      <c r="Y168" s="29"/>
      <c r="Z168" s="29"/>
      <c r="AA168" s="29"/>
      <c r="AB168" s="29"/>
      <c r="AC168" s="29"/>
      <c r="AD168" s="29"/>
      <c r="AE168" s="29"/>
      <c r="AR168" s="166" t="s">
        <v>121</v>
      </c>
      <c r="AT168" s="166" t="s">
        <v>117</v>
      </c>
      <c r="AU168" s="166" t="s">
        <v>122</v>
      </c>
      <c r="AY168" s="14" t="s">
        <v>115</v>
      </c>
      <c r="BE168" s="167">
        <f t="shared" ref="BE168:BE174" si="14">IF(N168="základná",J168,0)</f>
        <v>0</v>
      </c>
      <c r="BF168" s="167">
        <f t="shared" ref="BF168:BF174" si="15">IF(N168="znížená",J168,0)</f>
        <v>0</v>
      </c>
      <c r="BG168" s="167">
        <f t="shared" ref="BG168:BG174" si="16">IF(N168="zákl. prenesená",J168,0)</f>
        <v>0</v>
      </c>
      <c r="BH168" s="167">
        <f t="shared" ref="BH168:BH174" si="17">IF(N168="zníž. prenesená",J168,0)</f>
        <v>0</v>
      </c>
      <c r="BI168" s="167">
        <f t="shared" ref="BI168:BI174" si="18">IF(N168="nulová",J168,0)</f>
        <v>0</v>
      </c>
      <c r="BJ168" s="14" t="s">
        <v>122</v>
      </c>
      <c r="BK168" s="168">
        <f t="shared" ref="BK168:BK174" si="19">ROUND(I168*H168,3)</f>
        <v>0</v>
      </c>
      <c r="BL168" s="14" t="s">
        <v>121</v>
      </c>
      <c r="BM168" s="166" t="s">
        <v>245</v>
      </c>
    </row>
    <row r="169" spans="1:65" s="2" customFormat="1" ht="16.5" customHeight="1">
      <c r="A169" s="29"/>
      <c r="B169" s="154"/>
      <c r="C169" s="169" t="s">
        <v>182</v>
      </c>
      <c r="D169" s="169" t="s">
        <v>191</v>
      </c>
      <c r="E169" s="170" t="s">
        <v>246</v>
      </c>
      <c r="F169" s="171" t="s">
        <v>247</v>
      </c>
      <c r="G169" s="172" t="s">
        <v>120</v>
      </c>
      <c r="H169" s="173">
        <v>1210</v>
      </c>
      <c r="I169" s="174"/>
      <c r="J169" s="173">
        <f t="shared" si="10"/>
        <v>0</v>
      </c>
      <c r="K169" s="175"/>
      <c r="L169" s="176"/>
      <c r="M169" s="177" t="s">
        <v>1</v>
      </c>
      <c r="N169" s="178" t="s">
        <v>38</v>
      </c>
      <c r="O169" s="55"/>
      <c r="P169" s="164">
        <f t="shared" si="11"/>
        <v>0</v>
      </c>
      <c r="Q169" s="164">
        <v>0</v>
      </c>
      <c r="R169" s="164">
        <f t="shared" si="12"/>
        <v>0</v>
      </c>
      <c r="S169" s="164">
        <v>0</v>
      </c>
      <c r="T169" s="165">
        <f t="shared" si="13"/>
        <v>0</v>
      </c>
      <c r="U169" s="29"/>
      <c r="V169" s="29"/>
      <c r="W169" s="29"/>
      <c r="X169" s="29"/>
      <c r="Y169" s="29"/>
      <c r="Z169" s="29"/>
      <c r="AA169" s="29"/>
      <c r="AB169" s="29"/>
      <c r="AC169" s="29"/>
      <c r="AD169" s="29"/>
      <c r="AE169" s="29"/>
      <c r="AR169" s="166" t="s">
        <v>131</v>
      </c>
      <c r="AT169" s="166" t="s">
        <v>191</v>
      </c>
      <c r="AU169" s="166" t="s">
        <v>122</v>
      </c>
      <c r="AY169" s="14" t="s">
        <v>115</v>
      </c>
      <c r="BE169" s="167">
        <f t="shared" si="14"/>
        <v>0</v>
      </c>
      <c r="BF169" s="167">
        <f t="shared" si="15"/>
        <v>0</v>
      </c>
      <c r="BG169" s="167">
        <f t="shared" si="16"/>
        <v>0</v>
      </c>
      <c r="BH169" s="167">
        <f t="shared" si="17"/>
        <v>0</v>
      </c>
      <c r="BI169" s="167">
        <f t="shared" si="18"/>
        <v>0</v>
      </c>
      <c r="BJ169" s="14" t="s">
        <v>122</v>
      </c>
      <c r="BK169" s="168">
        <f t="shared" si="19"/>
        <v>0</v>
      </c>
      <c r="BL169" s="14" t="s">
        <v>121</v>
      </c>
      <c r="BM169" s="166" t="s">
        <v>248</v>
      </c>
    </row>
    <row r="170" spans="1:65" s="2" customFormat="1" ht="24" customHeight="1">
      <c r="A170" s="29"/>
      <c r="B170" s="154"/>
      <c r="C170" s="155" t="s">
        <v>249</v>
      </c>
      <c r="D170" s="155" t="s">
        <v>117</v>
      </c>
      <c r="E170" s="156" t="s">
        <v>250</v>
      </c>
      <c r="F170" s="157" t="s">
        <v>251</v>
      </c>
      <c r="G170" s="158" t="s">
        <v>139</v>
      </c>
      <c r="H170" s="159">
        <v>117.2</v>
      </c>
      <c r="I170" s="160"/>
      <c r="J170" s="159">
        <f t="shared" si="10"/>
        <v>0</v>
      </c>
      <c r="K170" s="161"/>
      <c r="L170" s="30"/>
      <c r="M170" s="162" t="s">
        <v>1</v>
      </c>
      <c r="N170" s="163" t="s">
        <v>38</v>
      </c>
      <c r="O170" s="55"/>
      <c r="P170" s="164">
        <f t="shared" si="11"/>
        <v>0</v>
      </c>
      <c r="Q170" s="164">
        <v>0</v>
      </c>
      <c r="R170" s="164">
        <f t="shared" si="12"/>
        <v>0</v>
      </c>
      <c r="S170" s="164">
        <v>0</v>
      </c>
      <c r="T170" s="165">
        <f t="shared" si="13"/>
        <v>0</v>
      </c>
      <c r="U170" s="29"/>
      <c r="V170" s="29"/>
      <c r="W170" s="29"/>
      <c r="X170" s="29"/>
      <c r="Y170" s="29"/>
      <c r="Z170" s="29"/>
      <c r="AA170" s="29"/>
      <c r="AB170" s="29"/>
      <c r="AC170" s="29"/>
      <c r="AD170" s="29"/>
      <c r="AE170" s="29"/>
      <c r="AR170" s="166" t="s">
        <v>121</v>
      </c>
      <c r="AT170" s="166" t="s">
        <v>117</v>
      </c>
      <c r="AU170" s="166" t="s">
        <v>122</v>
      </c>
      <c r="AY170" s="14" t="s">
        <v>115</v>
      </c>
      <c r="BE170" s="167">
        <f t="shared" si="14"/>
        <v>0</v>
      </c>
      <c r="BF170" s="167">
        <f t="shared" si="15"/>
        <v>0</v>
      </c>
      <c r="BG170" s="167">
        <f t="shared" si="16"/>
        <v>0</v>
      </c>
      <c r="BH170" s="167">
        <f t="shared" si="17"/>
        <v>0</v>
      </c>
      <c r="BI170" s="167">
        <f t="shared" si="18"/>
        <v>0</v>
      </c>
      <c r="BJ170" s="14" t="s">
        <v>122</v>
      </c>
      <c r="BK170" s="168">
        <f t="shared" si="19"/>
        <v>0</v>
      </c>
      <c r="BL170" s="14" t="s">
        <v>121</v>
      </c>
      <c r="BM170" s="166" t="s">
        <v>252</v>
      </c>
    </row>
    <row r="171" spans="1:65" s="2" customFormat="1" ht="24" customHeight="1">
      <c r="A171" s="29"/>
      <c r="B171" s="154"/>
      <c r="C171" s="169" t="s">
        <v>186</v>
      </c>
      <c r="D171" s="169" t="s">
        <v>191</v>
      </c>
      <c r="E171" s="170" t="s">
        <v>253</v>
      </c>
      <c r="F171" s="171" t="s">
        <v>254</v>
      </c>
      <c r="G171" s="172" t="s">
        <v>120</v>
      </c>
      <c r="H171" s="173">
        <v>2400</v>
      </c>
      <c r="I171" s="174"/>
      <c r="J171" s="173">
        <f t="shared" si="10"/>
        <v>0</v>
      </c>
      <c r="K171" s="175"/>
      <c r="L171" s="176"/>
      <c r="M171" s="177" t="s">
        <v>1</v>
      </c>
      <c r="N171" s="178" t="s">
        <v>38</v>
      </c>
      <c r="O171" s="55"/>
      <c r="P171" s="164">
        <f t="shared" si="11"/>
        <v>0</v>
      </c>
      <c r="Q171" s="164">
        <v>0</v>
      </c>
      <c r="R171" s="164">
        <f t="shared" si="12"/>
        <v>0</v>
      </c>
      <c r="S171" s="164">
        <v>0</v>
      </c>
      <c r="T171" s="165">
        <f t="shared" si="13"/>
        <v>0</v>
      </c>
      <c r="U171" s="29"/>
      <c r="V171" s="29"/>
      <c r="W171" s="29"/>
      <c r="X171" s="29"/>
      <c r="Y171" s="29"/>
      <c r="Z171" s="29"/>
      <c r="AA171" s="29"/>
      <c r="AB171" s="29"/>
      <c r="AC171" s="29"/>
      <c r="AD171" s="29"/>
      <c r="AE171" s="29"/>
      <c r="AR171" s="166" t="s">
        <v>131</v>
      </c>
      <c r="AT171" s="166" t="s">
        <v>191</v>
      </c>
      <c r="AU171" s="166" t="s">
        <v>122</v>
      </c>
      <c r="AY171" s="14" t="s">
        <v>115</v>
      </c>
      <c r="BE171" s="167">
        <f t="shared" si="14"/>
        <v>0</v>
      </c>
      <c r="BF171" s="167">
        <f t="shared" si="15"/>
        <v>0</v>
      </c>
      <c r="BG171" s="167">
        <f t="shared" si="16"/>
        <v>0</v>
      </c>
      <c r="BH171" s="167">
        <f t="shared" si="17"/>
        <v>0</v>
      </c>
      <c r="BI171" s="167">
        <f t="shared" si="18"/>
        <v>0</v>
      </c>
      <c r="BJ171" s="14" t="s">
        <v>122</v>
      </c>
      <c r="BK171" s="168">
        <f t="shared" si="19"/>
        <v>0</v>
      </c>
      <c r="BL171" s="14" t="s">
        <v>121</v>
      </c>
      <c r="BM171" s="166" t="s">
        <v>255</v>
      </c>
    </row>
    <row r="172" spans="1:65" s="2" customFormat="1" ht="24" customHeight="1">
      <c r="A172" s="29"/>
      <c r="B172" s="154"/>
      <c r="C172" s="155" t="s">
        <v>256</v>
      </c>
      <c r="D172" s="155" t="s">
        <v>117</v>
      </c>
      <c r="E172" s="156" t="s">
        <v>257</v>
      </c>
      <c r="F172" s="157" t="s">
        <v>258</v>
      </c>
      <c r="G172" s="158" t="s">
        <v>194</v>
      </c>
      <c r="H172" s="159">
        <v>7.101</v>
      </c>
      <c r="I172" s="160"/>
      <c r="J172" s="159">
        <f t="shared" si="10"/>
        <v>0</v>
      </c>
      <c r="K172" s="161"/>
      <c r="L172" s="30"/>
      <c r="M172" s="162" t="s">
        <v>1</v>
      </c>
      <c r="N172" s="163" t="s">
        <v>38</v>
      </c>
      <c r="O172" s="55"/>
      <c r="P172" s="164">
        <f t="shared" si="11"/>
        <v>0</v>
      </c>
      <c r="Q172" s="164">
        <v>0</v>
      </c>
      <c r="R172" s="164">
        <f t="shared" si="12"/>
        <v>0</v>
      </c>
      <c r="S172" s="164">
        <v>0</v>
      </c>
      <c r="T172" s="165">
        <f t="shared" si="13"/>
        <v>0</v>
      </c>
      <c r="U172" s="29"/>
      <c r="V172" s="29"/>
      <c r="W172" s="29"/>
      <c r="X172" s="29"/>
      <c r="Y172" s="29"/>
      <c r="Z172" s="29"/>
      <c r="AA172" s="29"/>
      <c r="AB172" s="29"/>
      <c r="AC172" s="29"/>
      <c r="AD172" s="29"/>
      <c r="AE172" s="29"/>
      <c r="AR172" s="166" t="s">
        <v>121</v>
      </c>
      <c r="AT172" s="166" t="s">
        <v>117</v>
      </c>
      <c r="AU172" s="166" t="s">
        <v>122</v>
      </c>
      <c r="AY172" s="14" t="s">
        <v>115</v>
      </c>
      <c r="BE172" s="167">
        <f t="shared" si="14"/>
        <v>0</v>
      </c>
      <c r="BF172" s="167">
        <f t="shared" si="15"/>
        <v>0</v>
      </c>
      <c r="BG172" s="167">
        <f t="shared" si="16"/>
        <v>0</v>
      </c>
      <c r="BH172" s="167">
        <f t="shared" si="17"/>
        <v>0</v>
      </c>
      <c r="BI172" s="167">
        <f t="shared" si="18"/>
        <v>0</v>
      </c>
      <c r="BJ172" s="14" t="s">
        <v>122</v>
      </c>
      <c r="BK172" s="168">
        <f t="shared" si="19"/>
        <v>0</v>
      </c>
      <c r="BL172" s="14" t="s">
        <v>121</v>
      </c>
      <c r="BM172" s="166" t="s">
        <v>259</v>
      </c>
    </row>
    <row r="173" spans="1:65" s="2" customFormat="1" ht="24" customHeight="1">
      <c r="A173" s="29"/>
      <c r="B173" s="154"/>
      <c r="C173" s="155" t="s">
        <v>189</v>
      </c>
      <c r="D173" s="155" t="s">
        <v>117</v>
      </c>
      <c r="E173" s="156" t="s">
        <v>260</v>
      </c>
      <c r="F173" s="157" t="s">
        <v>261</v>
      </c>
      <c r="G173" s="158" t="s">
        <v>120</v>
      </c>
      <c r="H173" s="159">
        <v>305</v>
      </c>
      <c r="I173" s="160"/>
      <c r="J173" s="159">
        <f t="shared" si="10"/>
        <v>0</v>
      </c>
      <c r="K173" s="161"/>
      <c r="L173" s="30"/>
      <c r="M173" s="162" t="s">
        <v>1</v>
      </c>
      <c r="N173" s="163" t="s">
        <v>38</v>
      </c>
      <c r="O173" s="55"/>
      <c r="P173" s="164">
        <f t="shared" si="11"/>
        <v>0</v>
      </c>
      <c r="Q173" s="164">
        <v>0</v>
      </c>
      <c r="R173" s="164">
        <f t="shared" si="12"/>
        <v>0</v>
      </c>
      <c r="S173" s="164">
        <v>0</v>
      </c>
      <c r="T173" s="165">
        <f t="shared" si="13"/>
        <v>0</v>
      </c>
      <c r="U173" s="29"/>
      <c r="V173" s="29"/>
      <c r="W173" s="29"/>
      <c r="X173" s="29"/>
      <c r="Y173" s="29"/>
      <c r="Z173" s="29"/>
      <c r="AA173" s="29"/>
      <c r="AB173" s="29"/>
      <c r="AC173" s="29"/>
      <c r="AD173" s="29"/>
      <c r="AE173" s="29"/>
      <c r="AR173" s="166" t="s">
        <v>121</v>
      </c>
      <c r="AT173" s="166" t="s">
        <v>117</v>
      </c>
      <c r="AU173" s="166" t="s">
        <v>122</v>
      </c>
      <c r="AY173" s="14" t="s">
        <v>115</v>
      </c>
      <c r="BE173" s="167">
        <f t="shared" si="14"/>
        <v>0</v>
      </c>
      <c r="BF173" s="167">
        <f t="shared" si="15"/>
        <v>0</v>
      </c>
      <c r="BG173" s="167">
        <f t="shared" si="16"/>
        <v>0</v>
      </c>
      <c r="BH173" s="167">
        <f t="shared" si="17"/>
        <v>0</v>
      </c>
      <c r="BI173" s="167">
        <f t="shared" si="18"/>
        <v>0</v>
      </c>
      <c r="BJ173" s="14" t="s">
        <v>122</v>
      </c>
      <c r="BK173" s="168">
        <f t="shared" si="19"/>
        <v>0</v>
      </c>
      <c r="BL173" s="14" t="s">
        <v>121</v>
      </c>
      <c r="BM173" s="166" t="s">
        <v>262</v>
      </c>
    </row>
    <row r="174" spans="1:65" s="2" customFormat="1" ht="16.5" customHeight="1">
      <c r="A174" s="29"/>
      <c r="B174" s="154"/>
      <c r="C174" s="169" t="s">
        <v>263</v>
      </c>
      <c r="D174" s="169" t="s">
        <v>191</v>
      </c>
      <c r="E174" s="170" t="s">
        <v>264</v>
      </c>
      <c r="F174" s="171" t="s">
        <v>265</v>
      </c>
      <c r="G174" s="172" t="s">
        <v>120</v>
      </c>
      <c r="H174" s="173">
        <v>305</v>
      </c>
      <c r="I174" s="174"/>
      <c r="J174" s="173">
        <f t="shared" si="10"/>
        <v>0</v>
      </c>
      <c r="K174" s="175"/>
      <c r="L174" s="176"/>
      <c r="M174" s="177" t="s">
        <v>1</v>
      </c>
      <c r="N174" s="178" t="s">
        <v>38</v>
      </c>
      <c r="O174" s="55"/>
      <c r="P174" s="164">
        <f t="shared" si="11"/>
        <v>0</v>
      </c>
      <c r="Q174" s="164">
        <v>0</v>
      </c>
      <c r="R174" s="164">
        <f t="shared" si="12"/>
        <v>0</v>
      </c>
      <c r="S174" s="164">
        <v>0</v>
      </c>
      <c r="T174" s="165">
        <f t="shared" si="13"/>
        <v>0</v>
      </c>
      <c r="U174" s="29"/>
      <c r="V174" s="29"/>
      <c r="W174" s="29"/>
      <c r="X174" s="29"/>
      <c r="Y174" s="29"/>
      <c r="Z174" s="29"/>
      <c r="AA174" s="29"/>
      <c r="AB174" s="29"/>
      <c r="AC174" s="29"/>
      <c r="AD174" s="29"/>
      <c r="AE174" s="29"/>
      <c r="AR174" s="166" t="s">
        <v>131</v>
      </c>
      <c r="AT174" s="166" t="s">
        <v>191</v>
      </c>
      <c r="AU174" s="166" t="s">
        <v>122</v>
      </c>
      <c r="AY174" s="14" t="s">
        <v>115</v>
      </c>
      <c r="BE174" s="167">
        <f t="shared" si="14"/>
        <v>0</v>
      </c>
      <c r="BF174" s="167">
        <f t="shared" si="15"/>
        <v>0</v>
      </c>
      <c r="BG174" s="167">
        <f t="shared" si="16"/>
        <v>0</v>
      </c>
      <c r="BH174" s="167">
        <f t="shared" si="17"/>
        <v>0</v>
      </c>
      <c r="BI174" s="167">
        <f t="shared" si="18"/>
        <v>0</v>
      </c>
      <c r="BJ174" s="14" t="s">
        <v>122</v>
      </c>
      <c r="BK174" s="168">
        <f t="shared" si="19"/>
        <v>0</v>
      </c>
      <c r="BL174" s="14" t="s">
        <v>121</v>
      </c>
      <c r="BM174" s="166" t="s">
        <v>266</v>
      </c>
    </row>
    <row r="175" spans="1:65" s="12" customFormat="1" ht="22.8" customHeight="1">
      <c r="B175" s="141"/>
      <c r="D175" s="142" t="s">
        <v>71</v>
      </c>
      <c r="E175" s="152" t="s">
        <v>121</v>
      </c>
      <c r="F175" s="152" t="s">
        <v>267</v>
      </c>
      <c r="I175" s="144"/>
      <c r="J175" s="153">
        <f>BK175</f>
        <v>0</v>
      </c>
      <c r="L175" s="141"/>
      <c r="M175" s="146"/>
      <c r="N175" s="147"/>
      <c r="O175" s="147"/>
      <c r="P175" s="148">
        <f>SUM(P176:P181)</f>
        <v>0</v>
      </c>
      <c r="Q175" s="147"/>
      <c r="R175" s="148">
        <f>SUM(R176:R181)</f>
        <v>0</v>
      </c>
      <c r="S175" s="147"/>
      <c r="T175" s="149">
        <f>SUM(T176:T181)</f>
        <v>0</v>
      </c>
      <c r="AR175" s="142" t="s">
        <v>79</v>
      </c>
      <c r="AT175" s="150" t="s">
        <v>71</v>
      </c>
      <c r="AU175" s="150" t="s">
        <v>79</v>
      </c>
      <c r="AY175" s="142" t="s">
        <v>115</v>
      </c>
      <c r="BK175" s="151">
        <f>SUM(BK176:BK181)</f>
        <v>0</v>
      </c>
    </row>
    <row r="176" spans="1:65" s="2" customFormat="1" ht="24" customHeight="1">
      <c r="A176" s="29"/>
      <c r="B176" s="154"/>
      <c r="C176" s="155" t="s">
        <v>195</v>
      </c>
      <c r="D176" s="155" t="s">
        <v>117</v>
      </c>
      <c r="E176" s="156" t="s">
        <v>268</v>
      </c>
      <c r="F176" s="157" t="s">
        <v>269</v>
      </c>
      <c r="G176" s="158" t="s">
        <v>139</v>
      </c>
      <c r="H176" s="159">
        <v>12.5</v>
      </c>
      <c r="I176" s="160"/>
      <c r="J176" s="159">
        <f t="shared" ref="J176:J181" si="20">ROUND(I176*H176,3)</f>
        <v>0</v>
      </c>
      <c r="K176" s="161"/>
      <c r="L176" s="30"/>
      <c r="M176" s="162" t="s">
        <v>1</v>
      </c>
      <c r="N176" s="163" t="s">
        <v>38</v>
      </c>
      <c r="O176" s="55"/>
      <c r="P176" s="164">
        <f t="shared" ref="P176:P181" si="21">O176*H176</f>
        <v>0</v>
      </c>
      <c r="Q176" s="164">
        <v>0</v>
      </c>
      <c r="R176" s="164">
        <f t="shared" ref="R176:R181" si="22">Q176*H176</f>
        <v>0</v>
      </c>
      <c r="S176" s="164">
        <v>0</v>
      </c>
      <c r="T176" s="165">
        <f t="shared" ref="T176:T181" si="23">S176*H176</f>
        <v>0</v>
      </c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  <c r="AR176" s="166" t="s">
        <v>121</v>
      </c>
      <c r="AT176" s="166" t="s">
        <v>117</v>
      </c>
      <c r="AU176" s="166" t="s">
        <v>122</v>
      </c>
      <c r="AY176" s="14" t="s">
        <v>115</v>
      </c>
      <c r="BE176" s="167">
        <f t="shared" ref="BE176:BE181" si="24">IF(N176="základná",J176,0)</f>
        <v>0</v>
      </c>
      <c r="BF176" s="167">
        <f t="shared" ref="BF176:BF181" si="25">IF(N176="znížená",J176,0)</f>
        <v>0</v>
      </c>
      <c r="BG176" s="167">
        <f t="shared" ref="BG176:BG181" si="26">IF(N176="zákl. prenesená",J176,0)</f>
        <v>0</v>
      </c>
      <c r="BH176" s="167">
        <f t="shared" ref="BH176:BH181" si="27">IF(N176="zníž. prenesená",J176,0)</f>
        <v>0</v>
      </c>
      <c r="BI176" s="167">
        <f t="shared" ref="BI176:BI181" si="28">IF(N176="nulová",J176,0)</f>
        <v>0</v>
      </c>
      <c r="BJ176" s="14" t="s">
        <v>122</v>
      </c>
      <c r="BK176" s="168">
        <f t="shared" ref="BK176:BK181" si="29">ROUND(I176*H176,3)</f>
        <v>0</v>
      </c>
      <c r="BL176" s="14" t="s">
        <v>121</v>
      </c>
      <c r="BM176" s="166" t="s">
        <v>270</v>
      </c>
    </row>
    <row r="177" spans="1:65" s="2" customFormat="1" ht="24" customHeight="1">
      <c r="A177" s="29"/>
      <c r="B177" s="154"/>
      <c r="C177" s="155" t="s">
        <v>271</v>
      </c>
      <c r="D177" s="155" t="s">
        <v>117</v>
      </c>
      <c r="E177" s="156" t="s">
        <v>272</v>
      </c>
      <c r="F177" s="157" t="s">
        <v>273</v>
      </c>
      <c r="G177" s="158" t="s">
        <v>139</v>
      </c>
      <c r="H177" s="159">
        <v>0.25</v>
      </c>
      <c r="I177" s="160"/>
      <c r="J177" s="159">
        <f t="shared" si="20"/>
        <v>0</v>
      </c>
      <c r="K177" s="161"/>
      <c r="L177" s="30"/>
      <c r="M177" s="162" t="s">
        <v>1</v>
      </c>
      <c r="N177" s="163" t="s">
        <v>38</v>
      </c>
      <c r="O177" s="55"/>
      <c r="P177" s="164">
        <f t="shared" si="21"/>
        <v>0</v>
      </c>
      <c r="Q177" s="164">
        <v>0</v>
      </c>
      <c r="R177" s="164">
        <f t="shared" si="22"/>
        <v>0</v>
      </c>
      <c r="S177" s="164">
        <v>0</v>
      </c>
      <c r="T177" s="165">
        <f t="shared" si="23"/>
        <v>0</v>
      </c>
      <c r="U177" s="29"/>
      <c r="V177" s="29"/>
      <c r="W177" s="29"/>
      <c r="X177" s="29"/>
      <c r="Y177" s="29"/>
      <c r="Z177" s="29"/>
      <c r="AA177" s="29"/>
      <c r="AB177" s="29"/>
      <c r="AC177" s="29"/>
      <c r="AD177" s="29"/>
      <c r="AE177" s="29"/>
      <c r="AR177" s="166" t="s">
        <v>121</v>
      </c>
      <c r="AT177" s="166" t="s">
        <v>117</v>
      </c>
      <c r="AU177" s="166" t="s">
        <v>122</v>
      </c>
      <c r="AY177" s="14" t="s">
        <v>115</v>
      </c>
      <c r="BE177" s="167">
        <f t="shared" si="24"/>
        <v>0</v>
      </c>
      <c r="BF177" s="167">
        <f t="shared" si="25"/>
        <v>0</v>
      </c>
      <c r="BG177" s="167">
        <f t="shared" si="26"/>
        <v>0</v>
      </c>
      <c r="BH177" s="167">
        <f t="shared" si="27"/>
        <v>0</v>
      </c>
      <c r="BI177" s="167">
        <f t="shared" si="28"/>
        <v>0</v>
      </c>
      <c r="BJ177" s="14" t="s">
        <v>122</v>
      </c>
      <c r="BK177" s="168">
        <f t="shared" si="29"/>
        <v>0</v>
      </c>
      <c r="BL177" s="14" t="s">
        <v>121</v>
      </c>
      <c r="BM177" s="166" t="s">
        <v>274</v>
      </c>
    </row>
    <row r="178" spans="1:65" s="2" customFormat="1" ht="24" customHeight="1">
      <c r="A178" s="29"/>
      <c r="B178" s="154"/>
      <c r="C178" s="155" t="s">
        <v>196</v>
      </c>
      <c r="D178" s="155" t="s">
        <v>117</v>
      </c>
      <c r="E178" s="156" t="s">
        <v>275</v>
      </c>
      <c r="F178" s="157" t="s">
        <v>276</v>
      </c>
      <c r="G178" s="158" t="s">
        <v>164</v>
      </c>
      <c r="H178" s="159">
        <v>0.6</v>
      </c>
      <c r="I178" s="160"/>
      <c r="J178" s="159">
        <f t="shared" si="20"/>
        <v>0</v>
      </c>
      <c r="K178" s="161"/>
      <c r="L178" s="30"/>
      <c r="M178" s="162" t="s">
        <v>1</v>
      </c>
      <c r="N178" s="163" t="s">
        <v>38</v>
      </c>
      <c r="O178" s="55"/>
      <c r="P178" s="164">
        <f t="shared" si="21"/>
        <v>0</v>
      </c>
      <c r="Q178" s="164">
        <v>0</v>
      </c>
      <c r="R178" s="164">
        <f t="shared" si="22"/>
        <v>0</v>
      </c>
      <c r="S178" s="164">
        <v>0</v>
      </c>
      <c r="T178" s="165">
        <f t="shared" si="23"/>
        <v>0</v>
      </c>
      <c r="U178" s="29"/>
      <c r="V178" s="29"/>
      <c r="W178" s="29"/>
      <c r="X178" s="29"/>
      <c r="Y178" s="29"/>
      <c r="Z178" s="29"/>
      <c r="AA178" s="29"/>
      <c r="AB178" s="29"/>
      <c r="AC178" s="29"/>
      <c r="AD178" s="29"/>
      <c r="AE178" s="29"/>
      <c r="AR178" s="166" t="s">
        <v>121</v>
      </c>
      <c r="AT178" s="166" t="s">
        <v>117</v>
      </c>
      <c r="AU178" s="166" t="s">
        <v>122</v>
      </c>
      <c r="AY178" s="14" t="s">
        <v>115</v>
      </c>
      <c r="BE178" s="167">
        <f t="shared" si="24"/>
        <v>0</v>
      </c>
      <c r="BF178" s="167">
        <f t="shared" si="25"/>
        <v>0</v>
      </c>
      <c r="BG178" s="167">
        <f t="shared" si="26"/>
        <v>0</v>
      </c>
      <c r="BH178" s="167">
        <f t="shared" si="27"/>
        <v>0</v>
      </c>
      <c r="BI178" s="167">
        <f t="shared" si="28"/>
        <v>0</v>
      </c>
      <c r="BJ178" s="14" t="s">
        <v>122</v>
      </c>
      <c r="BK178" s="168">
        <f t="shared" si="29"/>
        <v>0</v>
      </c>
      <c r="BL178" s="14" t="s">
        <v>121</v>
      </c>
      <c r="BM178" s="166" t="s">
        <v>277</v>
      </c>
    </row>
    <row r="179" spans="1:65" s="2" customFormat="1" ht="36" customHeight="1">
      <c r="A179" s="29"/>
      <c r="B179" s="154"/>
      <c r="C179" s="155" t="s">
        <v>278</v>
      </c>
      <c r="D179" s="155" t="s">
        <v>117</v>
      </c>
      <c r="E179" s="156" t="s">
        <v>279</v>
      </c>
      <c r="F179" s="157" t="s">
        <v>280</v>
      </c>
      <c r="G179" s="158" t="s">
        <v>139</v>
      </c>
      <c r="H179" s="159">
        <v>6.05</v>
      </c>
      <c r="I179" s="160"/>
      <c r="J179" s="159">
        <f t="shared" si="20"/>
        <v>0</v>
      </c>
      <c r="K179" s="161"/>
      <c r="L179" s="30"/>
      <c r="M179" s="162" t="s">
        <v>1</v>
      </c>
      <c r="N179" s="163" t="s">
        <v>38</v>
      </c>
      <c r="O179" s="55"/>
      <c r="P179" s="164">
        <f t="shared" si="21"/>
        <v>0</v>
      </c>
      <c r="Q179" s="164">
        <v>0</v>
      </c>
      <c r="R179" s="164">
        <f t="shared" si="22"/>
        <v>0</v>
      </c>
      <c r="S179" s="164">
        <v>0</v>
      </c>
      <c r="T179" s="165">
        <f t="shared" si="23"/>
        <v>0</v>
      </c>
      <c r="U179" s="29"/>
      <c r="V179" s="29"/>
      <c r="W179" s="29"/>
      <c r="X179" s="29"/>
      <c r="Y179" s="29"/>
      <c r="Z179" s="29"/>
      <c r="AA179" s="29"/>
      <c r="AB179" s="29"/>
      <c r="AC179" s="29"/>
      <c r="AD179" s="29"/>
      <c r="AE179" s="29"/>
      <c r="AR179" s="166" t="s">
        <v>121</v>
      </c>
      <c r="AT179" s="166" t="s">
        <v>117</v>
      </c>
      <c r="AU179" s="166" t="s">
        <v>122</v>
      </c>
      <c r="AY179" s="14" t="s">
        <v>115</v>
      </c>
      <c r="BE179" s="167">
        <f t="shared" si="24"/>
        <v>0</v>
      </c>
      <c r="BF179" s="167">
        <f t="shared" si="25"/>
        <v>0</v>
      </c>
      <c r="BG179" s="167">
        <f t="shared" si="26"/>
        <v>0</v>
      </c>
      <c r="BH179" s="167">
        <f t="shared" si="27"/>
        <v>0</v>
      </c>
      <c r="BI179" s="167">
        <f t="shared" si="28"/>
        <v>0</v>
      </c>
      <c r="BJ179" s="14" t="s">
        <v>122</v>
      </c>
      <c r="BK179" s="168">
        <f t="shared" si="29"/>
        <v>0</v>
      </c>
      <c r="BL179" s="14" t="s">
        <v>121</v>
      </c>
      <c r="BM179" s="166" t="s">
        <v>281</v>
      </c>
    </row>
    <row r="180" spans="1:65" s="2" customFormat="1" ht="24" customHeight="1">
      <c r="A180" s="29"/>
      <c r="B180" s="154"/>
      <c r="C180" s="155" t="s">
        <v>200</v>
      </c>
      <c r="D180" s="155" t="s">
        <v>117</v>
      </c>
      <c r="E180" s="156" t="s">
        <v>282</v>
      </c>
      <c r="F180" s="157" t="s">
        <v>283</v>
      </c>
      <c r="G180" s="158" t="s">
        <v>164</v>
      </c>
      <c r="H180" s="159">
        <v>488</v>
      </c>
      <c r="I180" s="160"/>
      <c r="J180" s="159">
        <f t="shared" si="20"/>
        <v>0</v>
      </c>
      <c r="K180" s="161"/>
      <c r="L180" s="30"/>
      <c r="M180" s="162" t="s">
        <v>1</v>
      </c>
      <c r="N180" s="163" t="s">
        <v>38</v>
      </c>
      <c r="O180" s="55"/>
      <c r="P180" s="164">
        <f t="shared" si="21"/>
        <v>0</v>
      </c>
      <c r="Q180" s="164">
        <v>0</v>
      </c>
      <c r="R180" s="164">
        <f t="shared" si="22"/>
        <v>0</v>
      </c>
      <c r="S180" s="164">
        <v>0</v>
      </c>
      <c r="T180" s="165">
        <f t="shared" si="23"/>
        <v>0</v>
      </c>
      <c r="U180" s="29"/>
      <c r="V180" s="29"/>
      <c r="W180" s="29"/>
      <c r="X180" s="29"/>
      <c r="Y180" s="29"/>
      <c r="Z180" s="29"/>
      <c r="AA180" s="29"/>
      <c r="AB180" s="29"/>
      <c r="AC180" s="29"/>
      <c r="AD180" s="29"/>
      <c r="AE180" s="29"/>
      <c r="AR180" s="166" t="s">
        <v>121</v>
      </c>
      <c r="AT180" s="166" t="s">
        <v>117</v>
      </c>
      <c r="AU180" s="166" t="s">
        <v>122</v>
      </c>
      <c r="AY180" s="14" t="s">
        <v>115</v>
      </c>
      <c r="BE180" s="167">
        <f t="shared" si="24"/>
        <v>0</v>
      </c>
      <c r="BF180" s="167">
        <f t="shared" si="25"/>
        <v>0</v>
      </c>
      <c r="BG180" s="167">
        <f t="shared" si="26"/>
        <v>0</v>
      </c>
      <c r="BH180" s="167">
        <f t="shared" si="27"/>
        <v>0</v>
      </c>
      <c r="BI180" s="167">
        <f t="shared" si="28"/>
        <v>0</v>
      </c>
      <c r="BJ180" s="14" t="s">
        <v>122</v>
      </c>
      <c r="BK180" s="168">
        <f t="shared" si="29"/>
        <v>0</v>
      </c>
      <c r="BL180" s="14" t="s">
        <v>121</v>
      </c>
      <c r="BM180" s="166" t="s">
        <v>284</v>
      </c>
    </row>
    <row r="181" spans="1:65" s="2" customFormat="1" ht="16.5" customHeight="1">
      <c r="A181" s="29"/>
      <c r="B181" s="154"/>
      <c r="C181" s="169" t="s">
        <v>285</v>
      </c>
      <c r="D181" s="169" t="s">
        <v>191</v>
      </c>
      <c r="E181" s="170" t="s">
        <v>286</v>
      </c>
      <c r="F181" s="171" t="s">
        <v>287</v>
      </c>
      <c r="G181" s="172" t="s">
        <v>164</v>
      </c>
      <c r="H181" s="173">
        <v>561</v>
      </c>
      <c r="I181" s="174"/>
      <c r="J181" s="173">
        <f t="shared" si="20"/>
        <v>0</v>
      </c>
      <c r="K181" s="175"/>
      <c r="L181" s="176"/>
      <c r="M181" s="177" t="s">
        <v>1</v>
      </c>
      <c r="N181" s="178" t="s">
        <v>38</v>
      </c>
      <c r="O181" s="55"/>
      <c r="P181" s="164">
        <f t="shared" si="21"/>
        <v>0</v>
      </c>
      <c r="Q181" s="164">
        <v>0</v>
      </c>
      <c r="R181" s="164">
        <f t="shared" si="22"/>
        <v>0</v>
      </c>
      <c r="S181" s="164">
        <v>0</v>
      </c>
      <c r="T181" s="165">
        <f t="shared" si="23"/>
        <v>0</v>
      </c>
      <c r="U181" s="29"/>
      <c r="V181" s="29"/>
      <c r="W181" s="29"/>
      <c r="X181" s="29"/>
      <c r="Y181" s="29"/>
      <c r="Z181" s="29"/>
      <c r="AA181" s="29"/>
      <c r="AB181" s="29"/>
      <c r="AC181" s="29"/>
      <c r="AD181" s="29"/>
      <c r="AE181" s="29"/>
      <c r="AR181" s="166" t="s">
        <v>131</v>
      </c>
      <c r="AT181" s="166" t="s">
        <v>191</v>
      </c>
      <c r="AU181" s="166" t="s">
        <v>122</v>
      </c>
      <c r="AY181" s="14" t="s">
        <v>115</v>
      </c>
      <c r="BE181" s="167">
        <f t="shared" si="24"/>
        <v>0</v>
      </c>
      <c r="BF181" s="167">
        <f t="shared" si="25"/>
        <v>0</v>
      </c>
      <c r="BG181" s="167">
        <f t="shared" si="26"/>
        <v>0</v>
      </c>
      <c r="BH181" s="167">
        <f t="shared" si="27"/>
        <v>0</v>
      </c>
      <c r="BI181" s="167">
        <f t="shared" si="28"/>
        <v>0</v>
      </c>
      <c r="BJ181" s="14" t="s">
        <v>122</v>
      </c>
      <c r="BK181" s="168">
        <f t="shared" si="29"/>
        <v>0</v>
      </c>
      <c r="BL181" s="14" t="s">
        <v>121</v>
      </c>
      <c r="BM181" s="166" t="s">
        <v>288</v>
      </c>
    </row>
    <row r="182" spans="1:65" s="12" customFormat="1" ht="22.8" customHeight="1">
      <c r="B182" s="141"/>
      <c r="D182" s="142" t="s">
        <v>71</v>
      </c>
      <c r="E182" s="152" t="s">
        <v>132</v>
      </c>
      <c r="F182" s="152" t="s">
        <v>289</v>
      </c>
      <c r="I182" s="144"/>
      <c r="J182" s="153">
        <f>BK182</f>
        <v>0</v>
      </c>
      <c r="L182" s="141"/>
      <c r="M182" s="146"/>
      <c r="N182" s="147"/>
      <c r="O182" s="147"/>
      <c r="P182" s="148">
        <f>P183</f>
        <v>0</v>
      </c>
      <c r="Q182" s="147"/>
      <c r="R182" s="148">
        <f>R183</f>
        <v>0</v>
      </c>
      <c r="S182" s="147"/>
      <c r="T182" s="149">
        <f>T183</f>
        <v>0</v>
      </c>
      <c r="AR182" s="142" t="s">
        <v>79</v>
      </c>
      <c r="AT182" s="150" t="s">
        <v>71</v>
      </c>
      <c r="AU182" s="150" t="s">
        <v>79</v>
      </c>
      <c r="AY182" s="142" t="s">
        <v>115</v>
      </c>
      <c r="BK182" s="151">
        <f>BK183</f>
        <v>0</v>
      </c>
    </row>
    <row r="183" spans="1:65" s="2" customFormat="1" ht="24" customHeight="1">
      <c r="A183" s="29"/>
      <c r="B183" s="154"/>
      <c r="C183" s="155" t="s">
        <v>203</v>
      </c>
      <c r="D183" s="155" t="s">
        <v>117</v>
      </c>
      <c r="E183" s="156" t="s">
        <v>290</v>
      </c>
      <c r="F183" s="157" t="s">
        <v>291</v>
      </c>
      <c r="G183" s="158" t="s">
        <v>164</v>
      </c>
      <c r="H183" s="159">
        <v>48.4</v>
      </c>
      <c r="I183" s="160"/>
      <c r="J183" s="159">
        <f>ROUND(I183*H183,3)</f>
        <v>0</v>
      </c>
      <c r="K183" s="161"/>
      <c r="L183" s="30"/>
      <c r="M183" s="162" t="s">
        <v>1</v>
      </c>
      <c r="N183" s="163" t="s">
        <v>38</v>
      </c>
      <c r="O183" s="55"/>
      <c r="P183" s="164">
        <f>O183*H183</f>
        <v>0</v>
      </c>
      <c r="Q183" s="164">
        <v>0</v>
      </c>
      <c r="R183" s="164">
        <f>Q183*H183</f>
        <v>0</v>
      </c>
      <c r="S183" s="164">
        <v>0</v>
      </c>
      <c r="T183" s="165">
        <f>S183*H183</f>
        <v>0</v>
      </c>
      <c r="U183" s="29"/>
      <c r="V183" s="29"/>
      <c r="W183" s="29"/>
      <c r="X183" s="29"/>
      <c r="Y183" s="29"/>
      <c r="Z183" s="29"/>
      <c r="AA183" s="29"/>
      <c r="AB183" s="29"/>
      <c r="AC183" s="29"/>
      <c r="AD183" s="29"/>
      <c r="AE183" s="29"/>
      <c r="AR183" s="166" t="s">
        <v>121</v>
      </c>
      <c r="AT183" s="166" t="s">
        <v>117</v>
      </c>
      <c r="AU183" s="166" t="s">
        <v>122</v>
      </c>
      <c r="AY183" s="14" t="s">
        <v>115</v>
      </c>
      <c r="BE183" s="167">
        <f>IF(N183="základná",J183,0)</f>
        <v>0</v>
      </c>
      <c r="BF183" s="167">
        <f>IF(N183="znížená",J183,0)</f>
        <v>0</v>
      </c>
      <c r="BG183" s="167">
        <f>IF(N183="zákl. prenesená",J183,0)</f>
        <v>0</v>
      </c>
      <c r="BH183" s="167">
        <f>IF(N183="zníž. prenesená",J183,0)</f>
        <v>0</v>
      </c>
      <c r="BI183" s="167">
        <f>IF(N183="nulová",J183,0)</f>
        <v>0</v>
      </c>
      <c r="BJ183" s="14" t="s">
        <v>122</v>
      </c>
      <c r="BK183" s="168">
        <f>ROUND(I183*H183,3)</f>
        <v>0</v>
      </c>
      <c r="BL183" s="14" t="s">
        <v>121</v>
      </c>
      <c r="BM183" s="166" t="s">
        <v>292</v>
      </c>
    </row>
    <row r="184" spans="1:65" s="12" customFormat="1" ht="22.8" customHeight="1">
      <c r="B184" s="141"/>
      <c r="D184" s="142" t="s">
        <v>71</v>
      </c>
      <c r="E184" s="152" t="s">
        <v>128</v>
      </c>
      <c r="F184" s="152" t="s">
        <v>293</v>
      </c>
      <c r="I184" s="144"/>
      <c r="J184" s="153">
        <f>BK184</f>
        <v>0</v>
      </c>
      <c r="L184" s="141"/>
      <c r="M184" s="146"/>
      <c r="N184" s="147"/>
      <c r="O184" s="147"/>
      <c r="P184" s="148">
        <f>SUM(P185:P186)</f>
        <v>0</v>
      </c>
      <c r="Q184" s="147"/>
      <c r="R184" s="148">
        <f>SUM(R185:R186)</f>
        <v>0</v>
      </c>
      <c r="S184" s="147"/>
      <c r="T184" s="149">
        <f>SUM(T185:T186)</f>
        <v>0</v>
      </c>
      <c r="AR184" s="142" t="s">
        <v>79</v>
      </c>
      <c r="AT184" s="150" t="s">
        <v>71</v>
      </c>
      <c r="AU184" s="150" t="s">
        <v>79</v>
      </c>
      <c r="AY184" s="142" t="s">
        <v>115</v>
      </c>
      <c r="BK184" s="151">
        <f>SUM(BK185:BK186)</f>
        <v>0</v>
      </c>
    </row>
    <row r="185" spans="1:65" s="2" customFormat="1" ht="24" customHeight="1">
      <c r="A185" s="29"/>
      <c r="B185" s="154"/>
      <c r="C185" s="155" t="s">
        <v>294</v>
      </c>
      <c r="D185" s="155" t="s">
        <v>117</v>
      </c>
      <c r="E185" s="156" t="s">
        <v>295</v>
      </c>
      <c r="F185" s="157" t="s">
        <v>296</v>
      </c>
      <c r="G185" s="158" t="s">
        <v>164</v>
      </c>
      <c r="H185" s="159">
        <v>429.15</v>
      </c>
      <c r="I185" s="160"/>
      <c r="J185" s="159">
        <f>ROUND(I185*H185,3)</f>
        <v>0</v>
      </c>
      <c r="K185" s="161"/>
      <c r="L185" s="30"/>
      <c r="M185" s="162" t="s">
        <v>1</v>
      </c>
      <c r="N185" s="163" t="s">
        <v>38</v>
      </c>
      <c r="O185" s="55"/>
      <c r="P185" s="164">
        <f>O185*H185</f>
        <v>0</v>
      </c>
      <c r="Q185" s="164">
        <v>0</v>
      </c>
      <c r="R185" s="164">
        <f>Q185*H185</f>
        <v>0</v>
      </c>
      <c r="S185" s="164">
        <v>0</v>
      </c>
      <c r="T185" s="165">
        <f>S185*H185</f>
        <v>0</v>
      </c>
      <c r="U185" s="29"/>
      <c r="V185" s="29"/>
      <c r="W185" s="29"/>
      <c r="X185" s="29"/>
      <c r="Y185" s="29"/>
      <c r="Z185" s="29"/>
      <c r="AA185" s="29"/>
      <c r="AB185" s="29"/>
      <c r="AC185" s="29"/>
      <c r="AD185" s="29"/>
      <c r="AE185" s="29"/>
      <c r="AR185" s="166" t="s">
        <v>121</v>
      </c>
      <c r="AT185" s="166" t="s">
        <v>117</v>
      </c>
      <c r="AU185" s="166" t="s">
        <v>122</v>
      </c>
      <c r="AY185" s="14" t="s">
        <v>115</v>
      </c>
      <c r="BE185" s="167">
        <f>IF(N185="základná",J185,0)</f>
        <v>0</v>
      </c>
      <c r="BF185" s="167">
        <f>IF(N185="znížená",J185,0)</f>
        <v>0</v>
      </c>
      <c r="BG185" s="167">
        <f>IF(N185="zákl. prenesená",J185,0)</f>
        <v>0</v>
      </c>
      <c r="BH185" s="167">
        <f>IF(N185="zníž. prenesená",J185,0)</f>
        <v>0</v>
      </c>
      <c r="BI185" s="167">
        <f>IF(N185="nulová",J185,0)</f>
        <v>0</v>
      </c>
      <c r="BJ185" s="14" t="s">
        <v>122</v>
      </c>
      <c r="BK185" s="168">
        <f>ROUND(I185*H185,3)</f>
        <v>0</v>
      </c>
      <c r="BL185" s="14" t="s">
        <v>121</v>
      </c>
      <c r="BM185" s="166" t="s">
        <v>297</v>
      </c>
    </row>
    <row r="186" spans="1:65" s="2" customFormat="1" ht="24" customHeight="1">
      <c r="A186" s="29"/>
      <c r="B186" s="154"/>
      <c r="C186" s="155" t="s">
        <v>208</v>
      </c>
      <c r="D186" s="155" t="s">
        <v>117</v>
      </c>
      <c r="E186" s="156" t="s">
        <v>298</v>
      </c>
      <c r="F186" s="157" t="s">
        <v>299</v>
      </c>
      <c r="G186" s="158" t="s">
        <v>164</v>
      </c>
      <c r="H186" s="159">
        <v>429.15</v>
      </c>
      <c r="I186" s="160"/>
      <c r="J186" s="159">
        <f>ROUND(I186*H186,3)</f>
        <v>0</v>
      </c>
      <c r="K186" s="161"/>
      <c r="L186" s="30"/>
      <c r="M186" s="162" t="s">
        <v>1</v>
      </c>
      <c r="N186" s="163" t="s">
        <v>38</v>
      </c>
      <c r="O186" s="55"/>
      <c r="P186" s="164">
        <f>O186*H186</f>
        <v>0</v>
      </c>
      <c r="Q186" s="164">
        <v>0</v>
      </c>
      <c r="R186" s="164">
        <f>Q186*H186</f>
        <v>0</v>
      </c>
      <c r="S186" s="164">
        <v>0</v>
      </c>
      <c r="T186" s="165">
        <f>S186*H186</f>
        <v>0</v>
      </c>
      <c r="U186" s="29"/>
      <c r="V186" s="29"/>
      <c r="W186" s="29"/>
      <c r="X186" s="29"/>
      <c r="Y186" s="29"/>
      <c r="Z186" s="29"/>
      <c r="AA186" s="29"/>
      <c r="AB186" s="29"/>
      <c r="AC186" s="29"/>
      <c r="AD186" s="29"/>
      <c r="AE186" s="29"/>
      <c r="AR186" s="166" t="s">
        <v>121</v>
      </c>
      <c r="AT186" s="166" t="s">
        <v>117</v>
      </c>
      <c r="AU186" s="166" t="s">
        <v>122</v>
      </c>
      <c r="AY186" s="14" t="s">
        <v>115</v>
      </c>
      <c r="BE186" s="167">
        <f>IF(N186="základná",J186,0)</f>
        <v>0</v>
      </c>
      <c r="BF186" s="167">
        <f>IF(N186="znížená",J186,0)</f>
        <v>0</v>
      </c>
      <c r="BG186" s="167">
        <f>IF(N186="zákl. prenesená",J186,0)</f>
        <v>0</v>
      </c>
      <c r="BH186" s="167">
        <f>IF(N186="zníž. prenesená",J186,0)</f>
        <v>0</v>
      </c>
      <c r="BI186" s="167">
        <f>IF(N186="nulová",J186,0)</f>
        <v>0</v>
      </c>
      <c r="BJ186" s="14" t="s">
        <v>122</v>
      </c>
      <c r="BK186" s="168">
        <f>ROUND(I186*H186,3)</f>
        <v>0</v>
      </c>
      <c r="BL186" s="14" t="s">
        <v>121</v>
      </c>
      <c r="BM186" s="166" t="s">
        <v>300</v>
      </c>
    </row>
    <row r="187" spans="1:65" s="12" customFormat="1" ht="22.8" customHeight="1">
      <c r="B187" s="141"/>
      <c r="D187" s="142" t="s">
        <v>71</v>
      </c>
      <c r="E187" s="152" t="s">
        <v>131</v>
      </c>
      <c r="F187" s="152" t="s">
        <v>301</v>
      </c>
      <c r="I187" s="144"/>
      <c r="J187" s="153">
        <f>BK187</f>
        <v>0</v>
      </c>
      <c r="L187" s="141"/>
      <c r="M187" s="146"/>
      <c r="N187" s="147"/>
      <c r="O187" s="147"/>
      <c r="P187" s="148">
        <f>SUM(P188:P200)</f>
        <v>0</v>
      </c>
      <c r="Q187" s="147"/>
      <c r="R187" s="148">
        <f>SUM(R188:R200)</f>
        <v>0</v>
      </c>
      <c r="S187" s="147"/>
      <c r="T187" s="149">
        <f>SUM(T188:T200)</f>
        <v>0</v>
      </c>
      <c r="AR187" s="142" t="s">
        <v>79</v>
      </c>
      <c r="AT187" s="150" t="s">
        <v>71</v>
      </c>
      <c r="AU187" s="150" t="s">
        <v>79</v>
      </c>
      <c r="AY187" s="142" t="s">
        <v>115</v>
      </c>
      <c r="BK187" s="151">
        <f>SUM(BK188:BK200)</f>
        <v>0</v>
      </c>
    </row>
    <row r="188" spans="1:65" s="2" customFormat="1" ht="24" customHeight="1">
      <c r="A188" s="29"/>
      <c r="B188" s="154"/>
      <c r="C188" s="155" t="s">
        <v>302</v>
      </c>
      <c r="D188" s="155" t="s">
        <v>117</v>
      </c>
      <c r="E188" s="156" t="s">
        <v>303</v>
      </c>
      <c r="F188" s="157" t="s">
        <v>304</v>
      </c>
      <c r="G188" s="158" t="s">
        <v>135</v>
      </c>
      <c r="H188" s="159">
        <v>120</v>
      </c>
      <c r="I188" s="160"/>
      <c r="J188" s="159">
        <f t="shared" ref="J188:J200" si="30">ROUND(I188*H188,3)</f>
        <v>0</v>
      </c>
      <c r="K188" s="161"/>
      <c r="L188" s="30"/>
      <c r="M188" s="162" t="s">
        <v>1</v>
      </c>
      <c r="N188" s="163" t="s">
        <v>38</v>
      </c>
      <c r="O188" s="55"/>
      <c r="P188" s="164">
        <f t="shared" ref="P188:P200" si="31">O188*H188</f>
        <v>0</v>
      </c>
      <c r="Q188" s="164">
        <v>0</v>
      </c>
      <c r="R188" s="164">
        <f t="shared" ref="R188:R200" si="32">Q188*H188</f>
        <v>0</v>
      </c>
      <c r="S188" s="164">
        <v>0</v>
      </c>
      <c r="T188" s="165">
        <f t="shared" ref="T188:T200" si="33">S188*H188</f>
        <v>0</v>
      </c>
      <c r="U188" s="29"/>
      <c r="V188" s="29"/>
      <c r="W188" s="29"/>
      <c r="X188" s="29"/>
      <c r="Y188" s="29"/>
      <c r="Z188" s="29"/>
      <c r="AA188" s="29"/>
      <c r="AB188" s="29"/>
      <c r="AC188" s="29"/>
      <c r="AD188" s="29"/>
      <c r="AE188" s="29"/>
      <c r="AR188" s="166" t="s">
        <v>121</v>
      </c>
      <c r="AT188" s="166" t="s">
        <v>117</v>
      </c>
      <c r="AU188" s="166" t="s">
        <v>122</v>
      </c>
      <c r="AY188" s="14" t="s">
        <v>115</v>
      </c>
      <c r="BE188" s="167">
        <f t="shared" ref="BE188:BE200" si="34">IF(N188="základná",J188,0)</f>
        <v>0</v>
      </c>
      <c r="BF188" s="167">
        <f t="shared" ref="BF188:BF200" si="35">IF(N188="znížená",J188,0)</f>
        <v>0</v>
      </c>
      <c r="BG188" s="167">
        <f t="shared" ref="BG188:BG200" si="36">IF(N188="zákl. prenesená",J188,0)</f>
        <v>0</v>
      </c>
      <c r="BH188" s="167">
        <f t="shared" ref="BH188:BH200" si="37">IF(N188="zníž. prenesená",J188,0)</f>
        <v>0</v>
      </c>
      <c r="BI188" s="167">
        <f t="shared" ref="BI188:BI200" si="38">IF(N188="nulová",J188,0)</f>
        <v>0</v>
      </c>
      <c r="BJ188" s="14" t="s">
        <v>122</v>
      </c>
      <c r="BK188" s="168">
        <f t="shared" ref="BK188:BK200" si="39">ROUND(I188*H188,3)</f>
        <v>0</v>
      </c>
      <c r="BL188" s="14" t="s">
        <v>121</v>
      </c>
      <c r="BM188" s="166" t="s">
        <v>305</v>
      </c>
    </row>
    <row r="189" spans="1:65" s="2" customFormat="1" ht="24" customHeight="1">
      <c r="A189" s="29"/>
      <c r="B189" s="154"/>
      <c r="C189" s="169" t="s">
        <v>211</v>
      </c>
      <c r="D189" s="169" t="s">
        <v>191</v>
      </c>
      <c r="E189" s="170" t="s">
        <v>306</v>
      </c>
      <c r="F189" s="171" t="s">
        <v>307</v>
      </c>
      <c r="G189" s="172" t="s">
        <v>135</v>
      </c>
      <c r="H189" s="173">
        <v>124</v>
      </c>
      <c r="I189" s="174"/>
      <c r="J189" s="173">
        <f t="shared" si="30"/>
        <v>0</v>
      </c>
      <c r="K189" s="175"/>
      <c r="L189" s="176"/>
      <c r="M189" s="177" t="s">
        <v>1</v>
      </c>
      <c r="N189" s="178" t="s">
        <v>38</v>
      </c>
      <c r="O189" s="55"/>
      <c r="P189" s="164">
        <f t="shared" si="31"/>
        <v>0</v>
      </c>
      <c r="Q189" s="164">
        <v>0</v>
      </c>
      <c r="R189" s="164">
        <f t="shared" si="32"/>
        <v>0</v>
      </c>
      <c r="S189" s="164">
        <v>0</v>
      </c>
      <c r="T189" s="165">
        <f t="shared" si="33"/>
        <v>0</v>
      </c>
      <c r="U189" s="29"/>
      <c r="V189" s="29"/>
      <c r="W189" s="29"/>
      <c r="X189" s="29"/>
      <c r="Y189" s="29"/>
      <c r="Z189" s="29"/>
      <c r="AA189" s="29"/>
      <c r="AB189" s="29"/>
      <c r="AC189" s="29"/>
      <c r="AD189" s="29"/>
      <c r="AE189" s="29"/>
      <c r="AR189" s="166" t="s">
        <v>131</v>
      </c>
      <c r="AT189" s="166" t="s">
        <v>191</v>
      </c>
      <c r="AU189" s="166" t="s">
        <v>122</v>
      </c>
      <c r="AY189" s="14" t="s">
        <v>115</v>
      </c>
      <c r="BE189" s="167">
        <f t="shared" si="34"/>
        <v>0</v>
      </c>
      <c r="BF189" s="167">
        <f t="shared" si="35"/>
        <v>0</v>
      </c>
      <c r="BG189" s="167">
        <f t="shared" si="36"/>
        <v>0</v>
      </c>
      <c r="BH189" s="167">
        <f t="shared" si="37"/>
        <v>0</v>
      </c>
      <c r="BI189" s="167">
        <f t="shared" si="38"/>
        <v>0</v>
      </c>
      <c r="BJ189" s="14" t="s">
        <v>122</v>
      </c>
      <c r="BK189" s="168">
        <f t="shared" si="39"/>
        <v>0</v>
      </c>
      <c r="BL189" s="14" t="s">
        <v>121</v>
      </c>
      <c r="BM189" s="166" t="s">
        <v>308</v>
      </c>
    </row>
    <row r="190" spans="1:65" s="2" customFormat="1" ht="24" customHeight="1">
      <c r="A190" s="29"/>
      <c r="B190" s="154"/>
      <c r="C190" s="155" t="s">
        <v>309</v>
      </c>
      <c r="D190" s="155" t="s">
        <v>117</v>
      </c>
      <c r="E190" s="156" t="s">
        <v>310</v>
      </c>
      <c r="F190" s="157" t="s">
        <v>311</v>
      </c>
      <c r="G190" s="158" t="s">
        <v>135</v>
      </c>
      <c r="H190" s="159">
        <v>120</v>
      </c>
      <c r="I190" s="160"/>
      <c r="J190" s="159">
        <f t="shared" si="30"/>
        <v>0</v>
      </c>
      <c r="K190" s="161"/>
      <c r="L190" s="30"/>
      <c r="M190" s="162" t="s">
        <v>1</v>
      </c>
      <c r="N190" s="163" t="s">
        <v>38</v>
      </c>
      <c r="O190" s="55"/>
      <c r="P190" s="164">
        <f t="shared" si="31"/>
        <v>0</v>
      </c>
      <c r="Q190" s="164">
        <v>0</v>
      </c>
      <c r="R190" s="164">
        <f t="shared" si="32"/>
        <v>0</v>
      </c>
      <c r="S190" s="164">
        <v>0</v>
      </c>
      <c r="T190" s="165">
        <f t="shared" si="33"/>
        <v>0</v>
      </c>
      <c r="U190" s="29"/>
      <c r="V190" s="29"/>
      <c r="W190" s="29"/>
      <c r="X190" s="29"/>
      <c r="Y190" s="29"/>
      <c r="Z190" s="29"/>
      <c r="AA190" s="29"/>
      <c r="AB190" s="29"/>
      <c r="AC190" s="29"/>
      <c r="AD190" s="29"/>
      <c r="AE190" s="29"/>
      <c r="AR190" s="166" t="s">
        <v>121</v>
      </c>
      <c r="AT190" s="166" t="s">
        <v>117</v>
      </c>
      <c r="AU190" s="166" t="s">
        <v>122</v>
      </c>
      <c r="AY190" s="14" t="s">
        <v>115</v>
      </c>
      <c r="BE190" s="167">
        <f t="shared" si="34"/>
        <v>0</v>
      </c>
      <c r="BF190" s="167">
        <f t="shared" si="35"/>
        <v>0</v>
      </c>
      <c r="BG190" s="167">
        <f t="shared" si="36"/>
        <v>0</v>
      </c>
      <c r="BH190" s="167">
        <f t="shared" si="37"/>
        <v>0</v>
      </c>
      <c r="BI190" s="167">
        <f t="shared" si="38"/>
        <v>0</v>
      </c>
      <c r="BJ190" s="14" t="s">
        <v>122</v>
      </c>
      <c r="BK190" s="168">
        <f t="shared" si="39"/>
        <v>0</v>
      </c>
      <c r="BL190" s="14" t="s">
        <v>121</v>
      </c>
      <c r="BM190" s="166" t="s">
        <v>312</v>
      </c>
    </row>
    <row r="191" spans="1:65" s="2" customFormat="1" ht="36" customHeight="1">
      <c r="A191" s="29"/>
      <c r="B191" s="154"/>
      <c r="C191" s="155" t="s">
        <v>215</v>
      </c>
      <c r="D191" s="155" t="s">
        <v>117</v>
      </c>
      <c r="E191" s="156" t="s">
        <v>313</v>
      </c>
      <c r="F191" s="157" t="s">
        <v>314</v>
      </c>
      <c r="G191" s="158" t="s">
        <v>120</v>
      </c>
      <c r="H191" s="159">
        <v>1</v>
      </c>
      <c r="I191" s="160"/>
      <c r="J191" s="159">
        <f t="shared" si="30"/>
        <v>0</v>
      </c>
      <c r="K191" s="161"/>
      <c r="L191" s="30"/>
      <c r="M191" s="162" t="s">
        <v>1</v>
      </c>
      <c r="N191" s="163" t="s">
        <v>38</v>
      </c>
      <c r="O191" s="55"/>
      <c r="P191" s="164">
        <f t="shared" si="31"/>
        <v>0</v>
      </c>
      <c r="Q191" s="164">
        <v>0</v>
      </c>
      <c r="R191" s="164">
        <f t="shared" si="32"/>
        <v>0</v>
      </c>
      <c r="S191" s="164">
        <v>0</v>
      </c>
      <c r="T191" s="165">
        <f t="shared" si="33"/>
        <v>0</v>
      </c>
      <c r="U191" s="29"/>
      <c r="V191" s="29"/>
      <c r="W191" s="29"/>
      <c r="X191" s="29"/>
      <c r="Y191" s="29"/>
      <c r="Z191" s="29"/>
      <c r="AA191" s="29"/>
      <c r="AB191" s="29"/>
      <c r="AC191" s="29"/>
      <c r="AD191" s="29"/>
      <c r="AE191" s="29"/>
      <c r="AR191" s="166" t="s">
        <v>121</v>
      </c>
      <c r="AT191" s="166" t="s">
        <v>117</v>
      </c>
      <c r="AU191" s="166" t="s">
        <v>122</v>
      </c>
      <c r="AY191" s="14" t="s">
        <v>115</v>
      </c>
      <c r="BE191" s="167">
        <f t="shared" si="34"/>
        <v>0</v>
      </c>
      <c r="BF191" s="167">
        <f t="shared" si="35"/>
        <v>0</v>
      </c>
      <c r="BG191" s="167">
        <f t="shared" si="36"/>
        <v>0</v>
      </c>
      <c r="BH191" s="167">
        <f t="shared" si="37"/>
        <v>0</v>
      </c>
      <c r="BI191" s="167">
        <f t="shared" si="38"/>
        <v>0</v>
      </c>
      <c r="BJ191" s="14" t="s">
        <v>122</v>
      </c>
      <c r="BK191" s="168">
        <f t="shared" si="39"/>
        <v>0</v>
      </c>
      <c r="BL191" s="14" t="s">
        <v>121</v>
      </c>
      <c r="BM191" s="166" t="s">
        <v>315</v>
      </c>
    </row>
    <row r="192" spans="1:65" s="2" customFormat="1" ht="24" customHeight="1">
      <c r="A192" s="29"/>
      <c r="B192" s="154"/>
      <c r="C192" s="169" t="s">
        <v>316</v>
      </c>
      <c r="D192" s="169" t="s">
        <v>191</v>
      </c>
      <c r="E192" s="170" t="s">
        <v>317</v>
      </c>
      <c r="F192" s="171" t="s">
        <v>318</v>
      </c>
      <c r="G192" s="172" t="s">
        <v>120</v>
      </c>
      <c r="H192" s="173">
        <v>1</v>
      </c>
      <c r="I192" s="174"/>
      <c r="J192" s="173">
        <f t="shared" si="30"/>
        <v>0</v>
      </c>
      <c r="K192" s="175"/>
      <c r="L192" s="176"/>
      <c r="M192" s="177" t="s">
        <v>1</v>
      </c>
      <c r="N192" s="178" t="s">
        <v>38</v>
      </c>
      <c r="O192" s="55"/>
      <c r="P192" s="164">
        <f t="shared" si="31"/>
        <v>0</v>
      </c>
      <c r="Q192" s="164">
        <v>0</v>
      </c>
      <c r="R192" s="164">
        <f t="shared" si="32"/>
        <v>0</v>
      </c>
      <c r="S192" s="164">
        <v>0</v>
      </c>
      <c r="T192" s="165">
        <f t="shared" si="33"/>
        <v>0</v>
      </c>
      <c r="U192" s="29"/>
      <c r="V192" s="29"/>
      <c r="W192" s="29"/>
      <c r="X192" s="29"/>
      <c r="Y192" s="29"/>
      <c r="Z192" s="29"/>
      <c r="AA192" s="29"/>
      <c r="AB192" s="29"/>
      <c r="AC192" s="29"/>
      <c r="AD192" s="29"/>
      <c r="AE192" s="29"/>
      <c r="AR192" s="166" t="s">
        <v>131</v>
      </c>
      <c r="AT192" s="166" t="s">
        <v>191</v>
      </c>
      <c r="AU192" s="166" t="s">
        <v>122</v>
      </c>
      <c r="AY192" s="14" t="s">
        <v>115</v>
      </c>
      <c r="BE192" s="167">
        <f t="shared" si="34"/>
        <v>0</v>
      </c>
      <c r="BF192" s="167">
        <f t="shared" si="35"/>
        <v>0</v>
      </c>
      <c r="BG192" s="167">
        <f t="shared" si="36"/>
        <v>0</v>
      </c>
      <c r="BH192" s="167">
        <f t="shared" si="37"/>
        <v>0</v>
      </c>
      <c r="BI192" s="167">
        <f t="shared" si="38"/>
        <v>0</v>
      </c>
      <c r="BJ192" s="14" t="s">
        <v>122</v>
      </c>
      <c r="BK192" s="168">
        <f t="shared" si="39"/>
        <v>0</v>
      </c>
      <c r="BL192" s="14" t="s">
        <v>121</v>
      </c>
      <c r="BM192" s="166" t="s">
        <v>319</v>
      </c>
    </row>
    <row r="193" spans="1:65" s="2" customFormat="1" ht="36" customHeight="1">
      <c r="A193" s="29"/>
      <c r="B193" s="154"/>
      <c r="C193" s="169" t="s">
        <v>218</v>
      </c>
      <c r="D193" s="169" t="s">
        <v>191</v>
      </c>
      <c r="E193" s="170" t="s">
        <v>320</v>
      </c>
      <c r="F193" s="171" t="s">
        <v>321</v>
      </c>
      <c r="G193" s="172" t="s">
        <v>120</v>
      </c>
      <c r="H193" s="173">
        <v>1</v>
      </c>
      <c r="I193" s="174"/>
      <c r="J193" s="173">
        <f t="shared" si="30"/>
        <v>0</v>
      </c>
      <c r="K193" s="175"/>
      <c r="L193" s="176"/>
      <c r="M193" s="177" t="s">
        <v>1</v>
      </c>
      <c r="N193" s="178" t="s">
        <v>38</v>
      </c>
      <c r="O193" s="55"/>
      <c r="P193" s="164">
        <f t="shared" si="31"/>
        <v>0</v>
      </c>
      <c r="Q193" s="164">
        <v>0</v>
      </c>
      <c r="R193" s="164">
        <f t="shared" si="32"/>
        <v>0</v>
      </c>
      <c r="S193" s="164">
        <v>0</v>
      </c>
      <c r="T193" s="165">
        <f t="shared" si="33"/>
        <v>0</v>
      </c>
      <c r="U193" s="29"/>
      <c r="V193" s="29"/>
      <c r="W193" s="29"/>
      <c r="X193" s="29"/>
      <c r="Y193" s="29"/>
      <c r="Z193" s="29"/>
      <c r="AA193" s="29"/>
      <c r="AB193" s="29"/>
      <c r="AC193" s="29"/>
      <c r="AD193" s="29"/>
      <c r="AE193" s="29"/>
      <c r="AR193" s="166" t="s">
        <v>131</v>
      </c>
      <c r="AT193" s="166" t="s">
        <v>191</v>
      </c>
      <c r="AU193" s="166" t="s">
        <v>122</v>
      </c>
      <c r="AY193" s="14" t="s">
        <v>115</v>
      </c>
      <c r="BE193" s="167">
        <f t="shared" si="34"/>
        <v>0</v>
      </c>
      <c r="BF193" s="167">
        <f t="shared" si="35"/>
        <v>0</v>
      </c>
      <c r="BG193" s="167">
        <f t="shared" si="36"/>
        <v>0</v>
      </c>
      <c r="BH193" s="167">
        <f t="shared" si="37"/>
        <v>0</v>
      </c>
      <c r="BI193" s="167">
        <f t="shared" si="38"/>
        <v>0</v>
      </c>
      <c r="BJ193" s="14" t="s">
        <v>122</v>
      </c>
      <c r="BK193" s="168">
        <f t="shared" si="39"/>
        <v>0</v>
      </c>
      <c r="BL193" s="14" t="s">
        <v>121</v>
      </c>
      <c r="BM193" s="166" t="s">
        <v>322</v>
      </c>
    </row>
    <row r="194" spans="1:65" s="2" customFormat="1" ht="24" customHeight="1">
      <c r="A194" s="29"/>
      <c r="B194" s="154"/>
      <c r="C194" s="169" t="s">
        <v>323</v>
      </c>
      <c r="D194" s="169" t="s">
        <v>191</v>
      </c>
      <c r="E194" s="170" t="s">
        <v>324</v>
      </c>
      <c r="F194" s="171" t="s">
        <v>325</v>
      </c>
      <c r="G194" s="172" t="s">
        <v>120</v>
      </c>
      <c r="H194" s="173">
        <v>1</v>
      </c>
      <c r="I194" s="174"/>
      <c r="J194" s="173">
        <f t="shared" si="30"/>
        <v>0</v>
      </c>
      <c r="K194" s="175"/>
      <c r="L194" s="176"/>
      <c r="M194" s="177" t="s">
        <v>1</v>
      </c>
      <c r="N194" s="178" t="s">
        <v>38</v>
      </c>
      <c r="O194" s="55"/>
      <c r="P194" s="164">
        <f t="shared" si="31"/>
        <v>0</v>
      </c>
      <c r="Q194" s="164">
        <v>0</v>
      </c>
      <c r="R194" s="164">
        <f t="shared" si="32"/>
        <v>0</v>
      </c>
      <c r="S194" s="164">
        <v>0</v>
      </c>
      <c r="T194" s="165">
        <f t="shared" si="33"/>
        <v>0</v>
      </c>
      <c r="U194" s="29"/>
      <c r="V194" s="29"/>
      <c r="W194" s="29"/>
      <c r="X194" s="29"/>
      <c r="Y194" s="29"/>
      <c r="Z194" s="29"/>
      <c r="AA194" s="29"/>
      <c r="AB194" s="29"/>
      <c r="AC194" s="29"/>
      <c r="AD194" s="29"/>
      <c r="AE194" s="29"/>
      <c r="AR194" s="166" t="s">
        <v>131</v>
      </c>
      <c r="AT194" s="166" t="s">
        <v>191</v>
      </c>
      <c r="AU194" s="166" t="s">
        <v>122</v>
      </c>
      <c r="AY194" s="14" t="s">
        <v>115</v>
      </c>
      <c r="BE194" s="167">
        <f t="shared" si="34"/>
        <v>0</v>
      </c>
      <c r="BF194" s="167">
        <f t="shared" si="35"/>
        <v>0</v>
      </c>
      <c r="BG194" s="167">
        <f t="shared" si="36"/>
        <v>0</v>
      </c>
      <c r="BH194" s="167">
        <f t="shared" si="37"/>
        <v>0</v>
      </c>
      <c r="BI194" s="167">
        <f t="shared" si="38"/>
        <v>0</v>
      </c>
      <c r="BJ194" s="14" t="s">
        <v>122</v>
      </c>
      <c r="BK194" s="168">
        <f t="shared" si="39"/>
        <v>0</v>
      </c>
      <c r="BL194" s="14" t="s">
        <v>121</v>
      </c>
      <c r="BM194" s="166" t="s">
        <v>326</v>
      </c>
    </row>
    <row r="195" spans="1:65" s="2" customFormat="1" ht="24" customHeight="1">
      <c r="A195" s="29"/>
      <c r="B195" s="154"/>
      <c r="C195" s="169" t="s">
        <v>222</v>
      </c>
      <c r="D195" s="169" t="s">
        <v>191</v>
      </c>
      <c r="E195" s="170" t="s">
        <v>327</v>
      </c>
      <c r="F195" s="171" t="s">
        <v>328</v>
      </c>
      <c r="G195" s="172" t="s">
        <v>120</v>
      </c>
      <c r="H195" s="173">
        <v>1</v>
      </c>
      <c r="I195" s="174"/>
      <c r="J195" s="173">
        <f t="shared" si="30"/>
        <v>0</v>
      </c>
      <c r="K195" s="175"/>
      <c r="L195" s="176"/>
      <c r="M195" s="177" t="s">
        <v>1</v>
      </c>
      <c r="N195" s="178" t="s">
        <v>38</v>
      </c>
      <c r="O195" s="55"/>
      <c r="P195" s="164">
        <f t="shared" si="31"/>
        <v>0</v>
      </c>
      <c r="Q195" s="164">
        <v>0</v>
      </c>
      <c r="R195" s="164">
        <f t="shared" si="32"/>
        <v>0</v>
      </c>
      <c r="S195" s="164">
        <v>0</v>
      </c>
      <c r="T195" s="165">
        <f t="shared" si="33"/>
        <v>0</v>
      </c>
      <c r="U195" s="29"/>
      <c r="V195" s="29"/>
      <c r="W195" s="29"/>
      <c r="X195" s="29"/>
      <c r="Y195" s="29"/>
      <c r="Z195" s="29"/>
      <c r="AA195" s="29"/>
      <c r="AB195" s="29"/>
      <c r="AC195" s="29"/>
      <c r="AD195" s="29"/>
      <c r="AE195" s="29"/>
      <c r="AR195" s="166" t="s">
        <v>131</v>
      </c>
      <c r="AT195" s="166" t="s">
        <v>191</v>
      </c>
      <c r="AU195" s="166" t="s">
        <v>122</v>
      </c>
      <c r="AY195" s="14" t="s">
        <v>115</v>
      </c>
      <c r="BE195" s="167">
        <f t="shared" si="34"/>
        <v>0</v>
      </c>
      <c r="BF195" s="167">
        <f t="shared" si="35"/>
        <v>0</v>
      </c>
      <c r="BG195" s="167">
        <f t="shared" si="36"/>
        <v>0</v>
      </c>
      <c r="BH195" s="167">
        <f t="shared" si="37"/>
        <v>0</v>
      </c>
      <c r="BI195" s="167">
        <f t="shared" si="38"/>
        <v>0</v>
      </c>
      <c r="BJ195" s="14" t="s">
        <v>122</v>
      </c>
      <c r="BK195" s="168">
        <f t="shared" si="39"/>
        <v>0</v>
      </c>
      <c r="BL195" s="14" t="s">
        <v>121</v>
      </c>
      <c r="BM195" s="166" t="s">
        <v>329</v>
      </c>
    </row>
    <row r="196" spans="1:65" s="2" customFormat="1" ht="24" customHeight="1">
      <c r="A196" s="29"/>
      <c r="B196" s="154"/>
      <c r="C196" s="169" t="s">
        <v>330</v>
      </c>
      <c r="D196" s="169" t="s">
        <v>191</v>
      </c>
      <c r="E196" s="170" t="s">
        <v>331</v>
      </c>
      <c r="F196" s="171" t="s">
        <v>332</v>
      </c>
      <c r="G196" s="172" t="s">
        <v>120</v>
      </c>
      <c r="H196" s="173">
        <v>1</v>
      </c>
      <c r="I196" s="174"/>
      <c r="J196" s="173">
        <f t="shared" si="30"/>
        <v>0</v>
      </c>
      <c r="K196" s="175"/>
      <c r="L196" s="176"/>
      <c r="M196" s="177" t="s">
        <v>1</v>
      </c>
      <c r="N196" s="178" t="s">
        <v>38</v>
      </c>
      <c r="O196" s="55"/>
      <c r="P196" s="164">
        <f t="shared" si="31"/>
        <v>0</v>
      </c>
      <c r="Q196" s="164">
        <v>0</v>
      </c>
      <c r="R196" s="164">
        <f t="shared" si="32"/>
        <v>0</v>
      </c>
      <c r="S196" s="164">
        <v>0</v>
      </c>
      <c r="T196" s="165">
        <f t="shared" si="33"/>
        <v>0</v>
      </c>
      <c r="U196" s="29"/>
      <c r="V196" s="29"/>
      <c r="W196" s="29"/>
      <c r="X196" s="29"/>
      <c r="Y196" s="29"/>
      <c r="Z196" s="29"/>
      <c r="AA196" s="29"/>
      <c r="AB196" s="29"/>
      <c r="AC196" s="29"/>
      <c r="AD196" s="29"/>
      <c r="AE196" s="29"/>
      <c r="AR196" s="166" t="s">
        <v>131</v>
      </c>
      <c r="AT196" s="166" t="s">
        <v>191</v>
      </c>
      <c r="AU196" s="166" t="s">
        <v>122</v>
      </c>
      <c r="AY196" s="14" t="s">
        <v>115</v>
      </c>
      <c r="BE196" s="167">
        <f t="shared" si="34"/>
        <v>0</v>
      </c>
      <c r="BF196" s="167">
        <f t="shared" si="35"/>
        <v>0</v>
      </c>
      <c r="BG196" s="167">
        <f t="shared" si="36"/>
        <v>0</v>
      </c>
      <c r="BH196" s="167">
        <f t="shared" si="37"/>
        <v>0</v>
      </c>
      <c r="BI196" s="167">
        <f t="shared" si="38"/>
        <v>0</v>
      </c>
      <c r="BJ196" s="14" t="s">
        <v>122</v>
      </c>
      <c r="BK196" s="168">
        <f t="shared" si="39"/>
        <v>0</v>
      </c>
      <c r="BL196" s="14" t="s">
        <v>121</v>
      </c>
      <c r="BM196" s="166" t="s">
        <v>333</v>
      </c>
    </row>
    <row r="197" spans="1:65" s="2" customFormat="1" ht="24" customHeight="1">
      <c r="A197" s="29"/>
      <c r="B197" s="154"/>
      <c r="C197" s="155" t="s">
        <v>225</v>
      </c>
      <c r="D197" s="155" t="s">
        <v>117</v>
      </c>
      <c r="E197" s="156" t="s">
        <v>334</v>
      </c>
      <c r="F197" s="157" t="s">
        <v>335</v>
      </c>
      <c r="G197" s="158" t="s">
        <v>120</v>
      </c>
      <c r="H197" s="159">
        <v>1</v>
      </c>
      <c r="I197" s="160"/>
      <c r="J197" s="159">
        <f t="shared" si="30"/>
        <v>0</v>
      </c>
      <c r="K197" s="161"/>
      <c r="L197" s="30"/>
      <c r="M197" s="162" t="s">
        <v>1</v>
      </c>
      <c r="N197" s="163" t="s">
        <v>38</v>
      </c>
      <c r="O197" s="55"/>
      <c r="P197" s="164">
        <f t="shared" si="31"/>
        <v>0</v>
      </c>
      <c r="Q197" s="164">
        <v>0</v>
      </c>
      <c r="R197" s="164">
        <f t="shared" si="32"/>
        <v>0</v>
      </c>
      <c r="S197" s="164">
        <v>0</v>
      </c>
      <c r="T197" s="165">
        <f t="shared" si="33"/>
        <v>0</v>
      </c>
      <c r="U197" s="29"/>
      <c r="V197" s="29"/>
      <c r="W197" s="29"/>
      <c r="X197" s="29"/>
      <c r="Y197" s="29"/>
      <c r="Z197" s="29"/>
      <c r="AA197" s="29"/>
      <c r="AB197" s="29"/>
      <c r="AC197" s="29"/>
      <c r="AD197" s="29"/>
      <c r="AE197" s="29"/>
      <c r="AR197" s="166" t="s">
        <v>121</v>
      </c>
      <c r="AT197" s="166" t="s">
        <v>117</v>
      </c>
      <c r="AU197" s="166" t="s">
        <v>122</v>
      </c>
      <c r="AY197" s="14" t="s">
        <v>115</v>
      </c>
      <c r="BE197" s="167">
        <f t="shared" si="34"/>
        <v>0</v>
      </c>
      <c r="BF197" s="167">
        <f t="shared" si="35"/>
        <v>0</v>
      </c>
      <c r="BG197" s="167">
        <f t="shared" si="36"/>
        <v>0</v>
      </c>
      <c r="BH197" s="167">
        <f t="shared" si="37"/>
        <v>0</v>
      </c>
      <c r="BI197" s="167">
        <f t="shared" si="38"/>
        <v>0</v>
      </c>
      <c r="BJ197" s="14" t="s">
        <v>122</v>
      </c>
      <c r="BK197" s="168">
        <f t="shared" si="39"/>
        <v>0</v>
      </c>
      <c r="BL197" s="14" t="s">
        <v>121</v>
      </c>
      <c r="BM197" s="166" t="s">
        <v>336</v>
      </c>
    </row>
    <row r="198" spans="1:65" s="2" customFormat="1" ht="24" customHeight="1">
      <c r="A198" s="29"/>
      <c r="B198" s="154"/>
      <c r="C198" s="169" t="s">
        <v>337</v>
      </c>
      <c r="D198" s="169" t="s">
        <v>191</v>
      </c>
      <c r="E198" s="170" t="s">
        <v>338</v>
      </c>
      <c r="F198" s="171" t="s">
        <v>339</v>
      </c>
      <c r="G198" s="172" t="s">
        <v>120</v>
      </c>
      <c r="H198" s="173">
        <v>1</v>
      </c>
      <c r="I198" s="174"/>
      <c r="J198" s="173">
        <f t="shared" si="30"/>
        <v>0</v>
      </c>
      <c r="K198" s="175"/>
      <c r="L198" s="176"/>
      <c r="M198" s="177" t="s">
        <v>1</v>
      </c>
      <c r="N198" s="178" t="s">
        <v>38</v>
      </c>
      <c r="O198" s="55"/>
      <c r="P198" s="164">
        <f t="shared" si="31"/>
        <v>0</v>
      </c>
      <c r="Q198" s="164">
        <v>0</v>
      </c>
      <c r="R198" s="164">
        <f t="shared" si="32"/>
        <v>0</v>
      </c>
      <c r="S198" s="164">
        <v>0</v>
      </c>
      <c r="T198" s="165">
        <f t="shared" si="33"/>
        <v>0</v>
      </c>
      <c r="U198" s="29"/>
      <c r="V198" s="29"/>
      <c r="W198" s="29"/>
      <c r="X198" s="29"/>
      <c r="Y198" s="29"/>
      <c r="Z198" s="29"/>
      <c r="AA198" s="29"/>
      <c r="AB198" s="29"/>
      <c r="AC198" s="29"/>
      <c r="AD198" s="29"/>
      <c r="AE198" s="29"/>
      <c r="AR198" s="166" t="s">
        <v>131</v>
      </c>
      <c r="AT198" s="166" t="s">
        <v>191</v>
      </c>
      <c r="AU198" s="166" t="s">
        <v>122</v>
      </c>
      <c r="AY198" s="14" t="s">
        <v>115</v>
      </c>
      <c r="BE198" s="167">
        <f t="shared" si="34"/>
        <v>0</v>
      </c>
      <c r="BF198" s="167">
        <f t="shared" si="35"/>
        <v>0</v>
      </c>
      <c r="BG198" s="167">
        <f t="shared" si="36"/>
        <v>0</v>
      </c>
      <c r="BH198" s="167">
        <f t="shared" si="37"/>
        <v>0</v>
      </c>
      <c r="BI198" s="167">
        <f t="shared" si="38"/>
        <v>0</v>
      </c>
      <c r="BJ198" s="14" t="s">
        <v>122</v>
      </c>
      <c r="BK198" s="168">
        <f t="shared" si="39"/>
        <v>0</v>
      </c>
      <c r="BL198" s="14" t="s">
        <v>121</v>
      </c>
      <c r="BM198" s="166" t="s">
        <v>340</v>
      </c>
    </row>
    <row r="199" spans="1:65" s="2" customFormat="1" ht="16.5" customHeight="1">
      <c r="A199" s="29"/>
      <c r="B199" s="154"/>
      <c r="C199" s="155" t="s">
        <v>229</v>
      </c>
      <c r="D199" s="155" t="s">
        <v>117</v>
      </c>
      <c r="E199" s="156" t="s">
        <v>341</v>
      </c>
      <c r="F199" s="157" t="s">
        <v>342</v>
      </c>
      <c r="G199" s="158" t="s">
        <v>135</v>
      </c>
      <c r="H199" s="159">
        <v>125</v>
      </c>
      <c r="I199" s="160"/>
      <c r="J199" s="159">
        <f t="shared" si="30"/>
        <v>0</v>
      </c>
      <c r="K199" s="161"/>
      <c r="L199" s="30"/>
      <c r="M199" s="162" t="s">
        <v>1</v>
      </c>
      <c r="N199" s="163" t="s">
        <v>38</v>
      </c>
      <c r="O199" s="55"/>
      <c r="P199" s="164">
        <f t="shared" si="31"/>
        <v>0</v>
      </c>
      <c r="Q199" s="164">
        <v>0</v>
      </c>
      <c r="R199" s="164">
        <f t="shared" si="32"/>
        <v>0</v>
      </c>
      <c r="S199" s="164">
        <v>0</v>
      </c>
      <c r="T199" s="165">
        <f t="shared" si="33"/>
        <v>0</v>
      </c>
      <c r="U199" s="29"/>
      <c r="V199" s="29"/>
      <c r="W199" s="29"/>
      <c r="X199" s="29"/>
      <c r="Y199" s="29"/>
      <c r="Z199" s="29"/>
      <c r="AA199" s="29"/>
      <c r="AB199" s="29"/>
      <c r="AC199" s="29"/>
      <c r="AD199" s="29"/>
      <c r="AE199" s="29"/>
      <c r="AR199" s="166" t="s">
        <v>121</v>
      </c>
      <c r="AT199" s="166" t="s">
        <v>117</v>
      </c>
      <c r="AU199" s="166" t="s">
        <v>122</v>
      </c>
      <c r="AY199" s="14" t="s">
        <v>115</v>
      </c>
      <c r="BE199" s="167">
        <f t="shared" si="34"/>
        <v>0</v>
      </c>
      <c r="BF199" s="167">
        <f t="shared" si="35"/>
        <v>0</v>
      </c>
      <c r="BG199" s="167">
        <f t="shared" si="36"/>
        <v>0</v>
      </c>
      <c r="BH199" s="167">
        <f t="shared" si="37"/>
        <v>0</v>
      </c>
      <c r="BI199" s="167">
        <f t="shared" si="38"/>
        <v>0</v>
      </c>
      <c r="BJ199" s="14" t="s">
        <v>122</v>
      </c>
      <c r="BK199" s="168">
        <f t="shared" si="39"/>
        <v>0</v>
      </c>
      <c r="BL199" s="14" t="s">
        <v>121</v>
      </c>
      <c r="BM199" s="166" t="s">
        <v>343</v>
      </c>
    </row>
    <row r="200" spans="1:65" s="2" customFormat="1" ht="16.5" customHeight="1">
      <c r="A200" s="29"/>
      <c r="B200" s="154"/>
      <c r="C200" s="155" t="s">
        <v>344</v>
      </c>
      <c r="D200" s="155" t="s">
        <v>117</v>
      </c>
      <c r="E200" s="156" t="s">
        <v>345</v>
      </c>
      <c r="F200" s="157" t="s">
        <v>346</v>
      </c>
      <c r="G200" s="158" t="s">
        <v>120</v>
      </c>
      <c r="H200" s="159">
        <v>2</v>
      </c>
      <c r="I200" s="160"/>
      <c r="J200" s="159">
        <f t="shared" si="30"/>
        <v>0</v>
      </c>
      <c r="K200" s="161"/>
      <c r="L200" s="30"/>
      <c r="M200" s="162" t="s">
        <v>1</v>
      </c>
      <c r="N200" s="163" t="s">
        <v>38</v>
      </c>
      <c r="O200" s="55"/>
      <c r="P200" s="164">
        <f t="shared" si="31"/>
        <v>0</v>
      </c>
      <c r="Q200" s="164">
        <v>0</v>
      </c>
      <c r="R200" s="164">
        <f t="shared" si="32"/>
        <v>0</v>
      </c>
      <c r="S200" s="164">
        <v>0</v>
      </c>
      <c r="T200" s="165">
        <f t="shared" si="33"/>
        <v>0</v>
      </c>
      <c r="U200" s="29"/>
      <c r="V200" s="29"/>
      <c r="W200" s="29"/>
      <c r="X200" s="29"/>
      <c r="Y200" s="29"/>
      <c r="Z200" s="29"/>
      <c r="AA200" s="29"/>
      <c r="AB200" s="29"/>
      <c r="AC200" s="29"/>
      <c r="AD200" s="29"/>
      <c r="AE200" s="29"/>
      <c r="AR200" s="166" t="s">
        <v>121</v>
      </c>
      <c r="AT200" s="166" t="s">
        <v>117</v>
      </c>
      <c r="AU200" s="166" t="s">
        <v>122</v>
      </c>
      <c r="AY200" s="14" t="s">
        <v>115</v>
      </c>
      <c r="BE200" s="167">
        <f t="shared" si="34"/>
        <v>0</v>
      </c>
      <c r="BF200" s="167">
        <f t="shared" si="35"/>
        <v>0</v>
      </c>
      <c r="BG200" s="167">
        <f t="shared" si="36"/>
        <v>0</v>
      </c>
      <c r="BH200" s="167">
        <f t="shared" si="37"/>
        <v>0</v>
      </c>
      <c r="BI200" s="167">
        <f t="shared" si="38"/>
        <v>0</v>
      </c>
      <c r="BJ200" s="14" t="s">
        <v>122</v>
      </c>
      <c r="BK200" s="168">
        <f t="shared" si="39"/>
        <v>0</v>
      </c>
      <c r="BL200" s="14" t="s">
        <v>121</v>
      </c>
      <c r="BM200" s="166" t="s">
        <v>347</v>
      </c>
    </row>
    <row r="201" spans="1:65" s="12" customFormat="1" ht="22.8" customHeight="1">
      <c r="B201" s="141"/>
      <c r="D201" s="142" t="s">
        <v>71</v>
      </c>
      <c r="E201" s="152" t="s">
        <v>148</v>
      </c>
      <c r="F201" s="152" t="s">
        <v>348</v>
      </c>
      <c r="I201" s="144"/>
      <c r="J201" s="153">
        <f>BK201</f>
        <v>0</v>
      </c>
      <c r="L201" s="141"/>
      <c r="M201" s="146"/>
      <c r="N201" s="147"/>
      <c r="O201" s="147"/>
      <c r="P201" s="148">
        <f>SUM(P202:P205)</f>
        <v>0</v>
      </c>
      <c r="Q201" s="147"/>
      <c r="R201" s="148">
        <f>SUM(R202:R205)</f>
        <v>0</v>
      </c>
      <c r="S201" s="147"/>
      <c r="T201" s="149">
        <f>SUM(T202:T205)</f>
        <v>0</v>
      </c>
      <c r="AR201" s="142" t="s">
        <v>79</v>
      </c>
      <c r="AT201" s="150" t="s">
        <v>71</v>
      </c>
      <c r="AU201" s="150" t="s">
        <v>79</v>
      </c>
      <c r="AY201" s="142" t="s">
        <v>115</v>
      </c>
      <c r="BK201" s="151">
        <f>SUM(BK202:BK205)</f>
        <v>0</v>
      </c>
    </row>
    <row r="202" spans="1:65" s="2" customFormat="1" ht="16.5" customHeight="1">
      <c r="A202" s="29"/>
      <c r="B202" s="154"/>
      <c r="C202" s="155" t="s">
        <v>232</v>
      </c>
      <c r="D202" s="155" t="s">
        <v>117</v>
      </c>
      <c r="E202" s="156" t="s">
        <v>349</v>
      </c>
      <c r="F202" s="157" t="s">
        <v>350</v>
      </c>
      <c r="G202" s="158" t="s">
        <v>164</v>
      </c>
      <c r="H202" s="159">
        <v>6</v>
      </c>
      <c r="I202" s="160"/>
      <c r="J202" s="159">
        <f>ROUND(I202*H202,3)</f>
        <v>0</v>
      </c>
      <c r="K202" s="161"/>
      <c r="L202" s="30"/>
      <c r="M202" s="162" t="s">
        <v>1</v>
      </c>
      <c r="N202" s="163" t="s">
        <v>38</v>
      </c>
      <c r="O202" s="55"/>
      <c r="P202" s="164">
        <f>O202*H202</f>
        <v>0</v>
      </c>
      <c r="Q202" s="164">
        <v>0</v>
      </c>
      <c r="R202" s="164">
        <f>Q202*H202</f>
        <v>0</v>
      </c>
      <c r="S202" s="164">
        <v>0</v>
      </c>
      <c r="T202" s="165">
        <f>S202*H202</f>
        <v>0</v>
      </c>
      <c r="U202" s="29"/>
      <c r="V202" s="29"/>
      <c r="W202" s="29"/>
      <c r="X202" s="29"/>
      <c r="Y202" s="29"/>
      <c r="Z202" s="29"/>
      <c r="AA202" s="29"/>
      <c r="AB202" s="29"/>
      <c r="AC202" s="29"/>
      <c r="AD202" s="29"/>
      <c r="AE202" s="29"/>
      <c r="AR202" s="166" t="s">
        <v>121</v>
      </c>
      <c r="AT202" s="166" t="s">
        <v>117</v>
      </c>
      <c r="AU202" s="166" t="s">
        <v>122</v>
      </c>
      <c r="AY202" s="14" t="s">
        <v>115</v>
      </c>
      <c r="BE202" s="167">
        <f>IF(N202="základná",J202,0)</f>
        <v>0</v>
      </c>
      <c r="BF202" s="167">
        <f>IF(N202="znížená",J202,0)</f>
        <v>0</v>
      </c>
      <c r="BG202" s="167">
        <f>IF(N202="zákl. prenesená",J202,0)</f>
        <v>0</v>
      </c>
      <c r="BH202" s="167">
        <f>IF(N202="zníž. prenesená",J202,0)</f>
        <v>0</v>
      </c>
      <c r="BI202" s="167">
        <f>IF(N202="nulová",J202,0)</f>
        <v>0</v>
      </c>
      <c r="BJ202" s="14" t="s">
        <v>122</v>
      </c>
      <c r="BK202" s="168">
        <f>ROUND(I202*H202,3)</f>
        <v>0</v>
      </c>
      <c r="BL202" s="14" t="s">
        <v>121</v>
      </c>
      <c r="BM202" s="166" t="s">
        <v>351</v>
      </c>
    </row>
    <row r="203" spans="1:65" s="2" customFormat="1" ht="24" customHeight="1">
      <c r="A203" s="29"/>
      <c r="B203" s="154"/>
      <c r="C203" s="155" t="s">
        <v>352</v>
      </c>
      <c r="D203" s="155" t="s">
        <v>117</v>
      </c>
      <c r="E203" s="156" t="s">
        <v>353</v>
      </c>
      <c r="F203" s="157" t="s">
        <v>354</v>
      </c>
      <c r="G203" s="158" t="s">
        <v>135</v>
      </c>
      <c r="H203" s="159">
        <v>15</v>
      </c>
      <c r="I203" s="160"/>
      <c r="J203" s="159">
        <f>ROUND(I203*H203,3)</f>
        <v>0</v>
      </c>
      <c r="K203" s="161"/>
      <c r="L203" s="30"/>
      <c r="M203" s="162" t="s">
        <v>1</v>
      </c>
      <c r="N203" s="163" t="s">
        <v>38</v>
      </c>
      <c r="O203" s="55"/>
      <c r="P203" s="164">
        <f>O203*H203</f>
        <v>0</v>
      </c>
      <c r="Q203" s="164">
        <v>0</v>
      </c>
      <c r="R203" s="164">
        <f>Q203*H203</f>
        <v>0</v>
      </c>
      <c r="S203" s="164">
        <v>0</v>
      </c>
      <c r="T203" s="165">
        <f>S203*H203</f>
        <v>0</v>
      </c>
      <c r="U203" s="29"/>
      <c r="V203" s="29"/>
      <c r="W203" s="29"/>
      <c r="X203" s="29"/>
      <c r="Y203" s="29"/>
      <c r="Z203" s="29"/>
      <c r="AA203" s="29"/>
      <c r="AB203" s="29"/>
      <c r="AC203" s="29"/>
      <c r="AD203" s="29"/>
      <c r="AE203" s="29"/>
      <c r="AR203" s="166" t="s">
        <v>121</v>
      </c>
      <c r="AT203" s="166" t="s">
        <v>117</v>
      </c>
      <c r="AU203" s="166" t="s">
        <v>122</v>
      </c>
      <c r="AY203" s="14" t="s">
        <v>115</v>
      </c>
      <c r="BE203" s="167">
        <f>IF(N203="základná",J203,0)</f>
        <v>0</v>
      </c>
      <c r="BF203" s="167">
        <f>IF(N203="znížená",J203,0)</f>
        <v>0</v>
      </c>
      <c r="BG203" s="167">
        <f>IF(N203="zákl. prenesená",J203,0)</f>
        <v>0</v>
      </c>
      <c r="BH203" s="167">
        <f>IF(N203="zníž. prenesená",J203,0)</f>
        <v>0</v>
      </c>
      <c r="BI203" s="167">
        <f>IF(N203="nulová",J203,0)</f>
        <v>0</v>
      </c>
      <c r="BJ203" s="14" t="s">
        <v>122</v>
      </c>
      <c r="BK203" s="168">
        <f>ROUND(I203*H203,3)</f>
        <v>0</v>
      </c>
      <c r="BL203" s="14" t="s">
        <v>121</v>
      </c>
      <c r="BM203" s="166" t="s">
        <v>355</v>
      </c>
    </row>
    <row r="204" spans="1:65" s="2" customFormat="1" ht="24" customHeight="1">
      <c r="A204" s="29"/>
      <c r="B204" s="154"/>
      <c r="C204" s="155" t="s">
        <v>237</v>
      </c>
      <c r="D204" s="155" t="s">
        <v>117</v>
      </c>
      <c r="E204" s="156" t="s">
        <v>356</v>
      </c>
      <c r="F204" s="157" t="s">
        <v>357</v>
      </c>
      <c r="G204" s="158" t="s">
        <v>164</v>
      </c>
      <c r="H204" s="159">
        <v>242</v>
      </c>
      <c r="I204" s="160"/>
      <c r="J204" s="159">
        <f>ROUND(I204*H204,3)</f>
        <v>0</v>
      </c>
      <c r="K204" s="161"/>
      <c r="L204" s="30"/>
      <c r="M204" s="162" t="s">
        <v>1</v>
      </c>
      <c r="N204" s="163" t="s">
        <v>38</v>
      </c>
      <c r="O204" s="55"/>
      <c r="P204" s="164">
        <f>O204*H204</f>
        <v>0</v>
      </c>
      <c r="Q204" s="164">
        <v>0</v>
      </c>
      <c r="R204" s="164">
        <f>Q204*H204</f>
        <v>0</v>
      </c>
      <c r="S204" s="164">
        <v>0</v>
      </c>
      <c r="T204" s="165">
        <f>S204*H204</f>
        <v>0</v>
      </c>
      <c r="U204" s="29"/>
      <c r="V204" s="29"/>
      <c r="W204" s="29"/>
      <c r="X204" s="29"/>
      <c r="Y204" s="29"/>
      <c r="Z204" s="29"/>
      <c r="AA204" s="29"/>
      <c r="AB204" s="29"/>
      <c r="AC204" s="29"/>
      <c r="AD204" s="29"/>
      <c r="AE204" s="29"/>
      <c r="AR204" s="166" t="s">
        <v>121</v>
      </c>
      <c r="AT204" s="166" t="s">
        <v>117</v>
      </c>
      <c r="AU204" s="166" t="s">
        <v>122</v>
      </c>
      <c r="AY204" s="14" t="s">
        <v>115</v>
      </c>
      <c r="BE204" s="167">
        <f>IF(N204="základná",J204,0)</f>
        <v>0</v>
      </c>
      <c r="BF204" s="167">
        <f>IF(N204="znížená",J204,0)</f>
        <v>0</v>
      </c>
      <c r="BG204" s="167">
        <f>IF(N204="zákl. prenesená",J204,0)</f>
        <v>0</v>
      </c>
      <c r="BH204" s="167">
        <f>IF(N204="zníž. prenesená",J204,0)</f>
        <v>0</v>
      </c>
      <c r="BI204" s="167">
        <f>IF(N204="nulová",J204,0)</f>
        <v>0</v>
      </c>
      <c r="BJ204" s="14" t="s">
        <v>122</v>
      </c>
      <c r="BK204" s="168">
        <f>ROUND(I204*H204,3)</f>
        <v>0</v>
      </c>
      <c r="BL204" s="14" t="s">
        <v>121</v>
      </c>
      <c r="BM204" s="166" t="s">
        <v>358</v>
      </c>
    </row>
    <row r="205" spans="1:65" s="2" customFormat="1" ht="24" customHeight="1">
      <c r="A205" s="29"/>
      <c r="B205" s="154"/>
      <c r="C205" s="155" t="s">
        <v>359</v>
      </c>
      <c r="D205" s="155" t="s">
        <v>117</v>
      </c>
      <c r="E205" s="156" t="s">
        <v>360</v>
      </c>
      <c r="F205" s="157" t="s">
        <v>361</v>
      </c>
      <c r="G205" s="158" t="s">
        <v>164</v>
      </c>
      <c r="H205" s="159">
        <v>242</v>
      </c>
      <c r="I205" s="160"/>
      <c r="J205" s="159">
        <f>ROUND(I205*H205,3)</f>
        <v>0</v>
      </c>
      <c r="K205" s="161"/>
      <c r="L205" s="30"/>
      <c r="M205" s="162" t="s">
        <v>1</v>
      </c>
      <c r="N205" s="163" t="s">
        <v>38</v>
      </c>
      <c r="O205" s="55"/>
      <c r="P205" s="164">
        <f>O205*H205</f>
        <v>0</v>
      </c>
      <c r="Q205" s="164">
        <v>0</v>
      </c>
      <c r="R205" s="164">
        <f>Q205*H205</f>
        <v>0</v>
      </c>
      <c r="S205" s="164">
        <v>0</v>
      </c>
      <c r="T205" s="165">
        <f>S205*H205</f>
        <v>0</v>
      </c>
      <c r="U205" s="29"/>
      <c r="V205" s="29"/>
      <c r="W205" s="29"/>
      <c r="X205" s="29"/>
      <c r="Y205" s="29"/>
      <c r="Z205" s="29"/>
      <c r="AA205" s="29"/>
      <c r="AB205" s="29"/>
      <c r="AC205" s="29"/>
      <c r="AD205" s="29"/>
      <c r="AE205" s="29"/>
      <c r="AR205" s="166" t="s">
        <v>121</v>
      </c>
      <c r="AT205" s="166" t="s">
        <v>117</v>
      </c>
      <c r="AU205" s="166" t="s">
        <v>122</v>
      </c>
      <c r="AY205" s="14" t="s">
        <v>115</v>
      </c>
      <c r="BE205" s="167">
        <f>IF(N205="základná",J205,0)</f>
        <v>0</v>
      </c>
      <c r="BF205" s="167">
        <f>IF(N205="znížená",J205,0)</f>
        <v>0</v>
      </c>
      <c r="BG205" s="167">
        <f>IF(N205="zákl. prenesená",J205,0)</f>
        <v>0</v>
      </c>
      <c r="BH205" s="167">
        <f>IF(N205="zníž. prenesená",J205,0)</f>
        <v>0</v>
      </c>
      <c r="BI205" s="167">
        <f>IF(N205="nulová",J205,0)</f>
        <v>0</v>
      </c>
      <c r="BJ205" s="14" t="s">
        <v>122</v>
      </c>
      <c r="BK205" s="168">
        <f>ROUND(I205*H205,3)</f>
        <v>0</v>
      </c>
      <c r="BL205" s="14" t="s">
        <v>121</v>
      </c>
      <c r="BM205" s="166" t="s">
        <v>362</v>
      </c>
    </row>
    <row r="206" spans="1:65" s="12" customFormat="1" ht="22.8" customHeight="1">
      <c r="B206" s="141"/>
      <c r="D206" s="142" t="s">
        <v>71</v>
      </c>
      <c r="E206" s="152" t="s">
        <v>363</v>
      </c>
      <c r="F206" s="152" t="s">
        <v>364</v>
      </c>
      <c r="I206" s="144"/>
      <c r="J206" s="153">
        <f>BK206</f>
        <v>0</v>
      </c>
      <c r="L206" s="141"/>
      <c r="M206" s="146"/>
      <c r="N206" s="147"/>
      <c r="O206" s="147"/>
      <c r="P206" s="148">
        <f>SUM(P207:P209)</f>
        <v>0</v>
      </c>
      <c r="Q206" s="147"/>
      <c r="R206" s="148">
        <f>SUM(R207:R209)</f>
        <v>0</v>
      </c>
      <c r="S206" s="147"/>
      <c r="T206" s="149">
        <f>SUM(T207:T209)</f>
        <v>0</v>
      </c>
      <c r="AR206" s="142" t="s">
        <v>79</v>
      </c>
      <c r="AT206" s="150" t="s">
        <v>71</v>
      </c>
      <c r="AU206" s="150" t="s">
        <v>79</v>
      </c>
      <c r="AY206" s="142" t="s">
        <v>115</v>
      </c>
      <c r="BK206" s="151">
        <f>SUM(BK207:BK209)</f>
        <v>0</v>
      </c>
    </row>
    <row r="207" spans="1:65" s="2" customFormat="1" ht="24" customHeight="1">
      <c r="A207" s="29"/>
      <c r="B207" s="154"/>
      <c r="C207" s="155" t="s">
        <v>240</v>
      </c>
      <c r="D207" s="155" t="s">
        <v>117</v>
      </c>
      <c r="E207" s="156" t="s">
        <v>365</v>
      </c>
      <c r="F207" s="157" t="s">
        <v>366</v>
      </c>
      <c r="G207" s="158" t="s">
        <v>194</v>
      </c>
      <c r="H207" s="159">
        <v>6.2240000000000002</v>
      </c>
      <c r="I207" s="160"/>
      <c r="J207" s="159">
        <f>ROUND(I207*H207,3)</f>
        <v>0</v>
      </c>
      <c r="K207" s="161"/>
      <c r="L207" s="30"/>
      <c r="M207" s="162" t="s">
        <v>1</v>
      </c>
      <c r="N207" s="163" t="s">
        <v>38</v>
      </c>
      <c r="O207" s="55"/>
      <c r="P207" s="164">
        <f>O207*H207</f>
        <v>0</v>
      </c>
      <c r="Q207" s="164">
        <v>0</v>
      </c>
      <c r="R207" s="164">
        <f>Q207*H207</f>
        <v>0</v>
      </c>
      <c r="S207" s="164">
        <v>0</v>
      </c>
      <c r="T207" s="165">
        <f>S207*H207</f>
        <v>0</v>
      </c>
      <c r="U207" s="29"/>
      <c r="V207" s="29"/>
      <c r="W207" s="29"/>
      <c r="X207" s="29"/>
      <c r="Y207" s="29"/>
      <c r="Z207" s="29"/>
      <c r="AA207" s="29"/>
      <c r="AB207" s="29"/>
      <c r="AC207" s="29"/>
      <c r="AD207" s="29"/>
      <c r="AE207" s="29"/>
      <c r="AR207" s="166" t="s">
        <v>121</v>
      </c>
      <c r="AT207" s="166" t="s">
        <v>117</v>
      </c>
      <c r="AU207" s="166" t="s">
        <v>122</v>
      </c>
      <c r="AY207" s="14" t="s">
        <v>115</v>
      </c>
      <c r="BE207" s="167">
        <f>IF(N207="základná",J207,0)</f>
        <v>0</v>
      </c>
      <c r="BF207" s="167">
        <f>IF(N207="znížená",J207,0)</f>
        <v>0</v>
      </c>
      <c r="BG207" s="167">
        <f>IF(N207="zákl. prenesená",J207,0)</f>
        <v>0</v>
      </c>
      <c r="BH207" s="167">
        <f>IF(N207="zníž. prenesená",J207,0)</f>
        <v>0</v>
      </c>
      <c r="BI207" s="167">
        <f>IF(N207="nulová",J207,0)</f>
        <v>0</v>
      </c>
      <c r="BJ207" s="14" t="s">
        <v>122</v>
      </c>
      <c r="BK207" s="168">
        <f>ROUND(I207*H207,3)</f>
        <v>0</v>
      </c>
      <c r="BL207" s="14" t="s">
        <v>121</v>
      </c>
      <c r="BM207" s="166" t="s">
        <v>367</v>
      </c>
    </row>
    <row r="208" spans="1:65" s="2" customFormat="1" ht="24" customHeight="1">
      <c r="A208" s="29"/>
      <c r="B208" s="154"/>
      <c r="C208" s="155" t="s">
        <v>368</v>
      </c>
      <c r="D208" s="155" t="s">
        <v>117</v>
      </c>
      <c r="E208" s="156" t="s">
        <v>369</v>
      </c>
      <c r="F208" s="157" t="s">
        <v>370</v>
      </c>
      <c r="G208" s="158" t="s">
        <v>194</v>
      </c>
      <c r="H208" s="159">
        <v>780.07799999999997</v>
      </c>
      <c r="I208" s="160"/>
      <c r="J208" s="159">
        <f>ROUND(I208*H208,3)</f>
        <v>0</v>
      </c>
      <c r="K208" s="161"/>
      <c r="L208" s="30"/>
      <c r="M208" s="162" t="s">
        <v>1</v>
      </c>
      <c r="N208" s="163" t="s">
        <v>38</v>
      </c>
      <c r="O208" s="55"/>
      <c r="P208" s="164">
        <f>O208*H208</f>
        <v>0</v>
      </c>
      <c r="Q208" s="164">
        <v>0</v>
      </c>
      <c r="R208" s="164">
        <f>Q208*H208</f>
        <v>0</v>
      </c>
      <c r="S208" s="164">
        <v>0</v>
      </c>
      <c r="T208" s="165">
        <f>S208*H208</f>
        <v>0</v>
      </c>
      <c r="U208" s="29"/>
      <c r="V208" s="29"/>
      <c r="W208" s="29"/>
      <c r="X208" s="29"/>
      <c r="Y208" s="29"/>
      <c r="Z208" s="29"/>
      <c r="AA208" s="29"/>
      <c r="AB208" s="29"/>
      <c r="AC208" s="29"/>
      <c r="AD208" s="29"/>
      <c r="AE208" s="29"/>
      <c r="AR208" s="166" t="s">
        <v>121</v>
      </c>
      <c r="AT208" s="166" t="s">
        <v>117</v>
      </c>
      <c r="AU208" s="166" t="s">
        <v>122</v>
      </c>
      <c r="AY208" s="14" t="s">
        <v>115</v>
      </c>
      <c r="BE208" s="167">
        <f>IF(N208="základná",J208,0)</f>
        <v>0</v>
      </c>
      <c r="BF208" s="167">
        <f>IF(N208="znížená",J208,0)</f>
        <v>0</v>
      </c>
      <c r="BG208" s="167">
        <f>IF(N208="zákl. prenesená",J208,0)</f>
        <v>0</v>
      </c>
      <c r="BH208" s="167">
        <f>IF(N208="zníž. prenesená",J208,0)</f>
        <v>0</v>
      </c>
      <c r="BI208" s="167">
        <f>IF(N208="nulová",J208,0)</f>
        <v>0</v>
      </c>
      <c r="BJ208" s="14" t="s">
        <v>122</v>
      </c>
      <c r="BK208" s="168">
        <f>ROUND(I208*H208,3)</f>
        <v>0</v>
      </c>
      <c r="BL208" s="14" t="s">
        <v>121</v>
      </c>
      <c r="BM208" s="166" t="s">
        <v>371</v>
      </c>
    </row>
    <row r="209" spans="1:65" s="2" customFormat="1" ht="24" customHeight="1">
      <c r="A209" s="29"/>
      <c r="B209" s="154"/>
      <c r="C209" s="155" t="s">
        <v>245</v>
      </c>
      <c r="D209" s="155" t="s">
        <v>117</v>
      </c>
      <c r="E209" s="156" t="s">
        <v>372</v>
      </c>
      <c r="F209" s="157" t="s">
        <v>373</v>
      </c>
      <c r="G209" s="158" t="s">
        <v>194</v>
      </c>
      <c r="H209" s="159">
        <v>22.347999999999999</v>
      </c>
      <c r="I209" s="160"/>
      <c r="J209" s="159">
        <f>ROUND(I209*H209,3)</f>
        <v>0</v>
      </c>
      <c r="K209" s="161"/>
      <c r="L209" s="30"/>
      <c r="M209" s="162" t="s">
        <v>1</v>
      </c>
      <c r="N209" s="163" t="s">
        <v>38</v>
      </c>
      <c r="O209" s="55"/>
      <c r="P209" s="164">
        <f>O209*H209</f>
        <v>0</v>
      </c>
      <c r="Q209" s="164">
        <v>0</v>
      </c>
      <c r="R209" s="164">
        <f>Q209*H209</f>
        <v>0</v>
      </c>
      <c r="S209" s="164">
        <v>0</v>
      </c>
      <c r="T209" s="165">
        <f>S209*H209</f>
        <v>0</v>
      </c>
      <c r="U209" s="29"/>
      <c r="V209" s="29"/>
      <c r="W209" s="29"/>
      <c r="X209" s="29"/>
      <c r="Y209" s="29"/>
      <c r="Z209" s="29"/>
      <c r="AA209" s="29"/>
      <c r="AB209" s="29"/>
      <c r="AC209" s="29"/>
      <c r="AD209" s="29"/>
      <c r="AE209" s="29"/>
      <c r="AR209" s="166" t="s">
        <v>121</v>
      </c>
      <c r="AT209" s="166" t="s">
        <v>117</v>
      </c>
      <c r="AU209" s="166" t="s">
        <v>122</v>
      </c>
      <c r="AY209" s="14" t="s">
        <v>115</v>
      </c>
      <c r="BE209" s="167">
        <f>IF(N209="základná",J209,0)</f>
        <v>0</v>
      </c>
      <c r="BF209" s="167">
        <f>IF(N209="znížená",J209,0)</f>
        <v>0</v>
      </c>
      <c r="BG209" s="167">
        <f>IF(N209="zákl. prenesená",J209,0)</f>
        <v>0</v>
      </c>
      <c r="BH209" s="167">
        <f>IF(N209="zníž. prenesená",J209,0)</f>
        <v>0</v>
      </c>
      <c r="BI209" s="167">
        <f>IF(N209="nulová",J209,0)</f>
        <v>0</v>
      </c>
      <c r="BJ209" s="14" t="s">
        <v>122</v>
      </c>
      <c r="BK209" s="168">
        <f>ROUND(I209*H209,3)</f>
        <v>0</v>
      </c>
      <c r="BL209" s="14" t="s">
        <v>121</v>
      </c>
      <c r="BM209" s="166" t="s">
        <v>374</v>
      </c>
    </row>
    <row r="210" spans="1:65" s="12" customFormat="1" ht="25.95" customHeight="1">
      <c r="B210" s="141"/>
      <c r="D210" s="142" t="s">
        <v>71</v>
      </c>
      <c r="E210" s="143" t="s">
        <v>375</v>
      </c>
      <c r="F210" s="143" t="s">
        <v>376</v>
      </c>
      <c r="I210" s="144"/>
      <c r="J210" s="145">
        <f>BK210</f>
        <v>0</v>
      </c>
      <c r="L210" s="141"/>
      <c r="M210" s="146"/>
      <c r="N210" s="147"/>
      <c r="O210" s="147"/>
      <c r="P210" s="148">
        <f>P211</f>
        <v>0</v>
      </c>
      <c r="Q210" s="147"/>
      <c r="R210" s="148">
        <f>R211</f>
        <v>0</v>
      </c>
      <c r="S210" s="147"/>
      <c r="T210" s="149">
        <f>T211</f>
        <v>0</v>
      </c>
      <c r="AR210" s="142" t="s">
        <v>122</v>
      </c>
      <c r="AT210" s="150" t="s">
        <v>71</v>
      </c>
      <c r="AU210" s="150" t="s">
        <v>72</v>
      </c>
      <c r="AY210" s="142" t="s">
        <v>115</v>
      </c>
      <c r="BK210" s="151">
        <f>BK211</f>
        <v>0</v>
      </c>
    </row>
    <row r="211" spans="1:65" s="12" customFormat="1" ht="22.8" customHeight="1">
      <c r="B211" s="141"/>
      <c r="D211" s="142" t="s">
        <v>71</v>
      </c>
      <c r="E211" s="152" t="s">
        <v>377</v>
      </c>
      <c r="F211" s="152" t="s">
        <v>378</v>
      </c>
      <c r="I211" s="144"/>
      <c r="J211" s="153">
        <f>BK211</f>
        <v>0</v>
      </c>
      <c r="L211" s="141"/>
      <c r="M211" s="146"/>
      <c r="N211" s="147"/>
      <c r="O211" s="147"/>
      <c r="P211" s="148">
        <f>SUM(P212:P219)</f>
        <v>0</v>
      </c>
      <c r="Q211" s="147"/>
      <c r="R211" s="148">
        <f>SUM(R212:R219)</f>
        <v>0</v>
      </c>
      <c r="S211" s="147"/>
      <c r="T211" s="149">
        <f>SUM(T212:T219)</f>
        <v>0</v>
      </c>
      <c r="AR211" s="142" t="s">
        <v>122</v>
      </c>
      <c r="AT211" s="150" t="s">
        <v>71</v>
      </c>
      <c r="AU211" s="150" t="s">
        <v>79</v>
      </c>
      <c r="AY211" s="142" t="s">
        <v>115</v>
      </c>
      <c r="BK211" s="151">
        <f>SUM(BK212:BK219)</f>
        <v>0</v>
      </c>
    </row>
    <row r="212" spans="1:65" s="2" customFormat="1" ht="24" customHeight="1">
      <c r="A212" s="29"/>
      <c r="B212" s="154"/>
      <c r="C212" s="155" t="s">
        <v>379</v>
      </c>
      <c r="D212" s="155" t="s">
        <v>117</v>
      </c>
      <c r="E212" s="156" t="s">
        <v>380</v>
      </c>
      <c r="F212" s="157" t="s">
        <v>381</v>
      </c>
      <c r="G212" s="158" t="s">
        <v>164</v>
      </c>
      <c r="H212" s="159">
        <v>365</v>
      </c>
      <c r="I212" s="160"/>
      <c r="J212" s="159">
        <f t="shared" ref="J212:J219" si="40">ROUND(I212*H212,3)</f>
        <v>0</v>
      </c>
      <c r="K212" s="161"/>
      <c r="L212" s="30"/>
      <c r="M212" s="162" t="s">
        <v>1</v>
      </c>
      <c r="N212" s="163" t="s">
        <v>38</v>
      </c>
      <c r="O212" s="55"/>
      <c r="P212" s="164">
        <f t="shared" ref="P212:P219" si="41">O212*H212</f>
        <v>0</v>
      </c>
      <c r="Q212" s="164">
        <v>0</v>
      </c>
      <c r="R212" s="164">
        <f t="shared" ref="R212:R219" si="42">Q212*H212</f>
        <v>0</v>
      </c>
      <c r="S212" s="164">
        <v>0</v>
      </c>
      <c r="T212" s="165">
        <f t="shared" ref="T212:T219" si="43">S212*H212</f>
        <v>0</v>
      </c>
      <c r="U212" s="29"/>
      <c r="V212" s="29"/>
      <c r="W212" s="29"/>
      <c r="X212" s="29"/>
      <c r="Y212" s="29"/>
      <c r="Z212" s="29"/>
      <c r="AA212" s="29"/>
      <c r="AB212" s="29"/>
      <c r="AC212" s="29"/>
      <c r="AD212" s="29"/>
      <c r="AE212" s="29"/>
      <c r="AR212" s="166" t="s">
        <v>147</v>
      </c>
      <c r="AT212" s="166" t="s">
        <v>117</v>
      </c>
      <c r="AU212" s="166" t="s">
        <v>122</v>
      </c>
      <c r="AY212" s="14" t="s">
        <v>115</v>
      </c>
      <c r="BE212" s="167">
        <f t="shared" ref="BE212:BE219" si="44">IF(N212="základná",J212,0)</f>
        <v>0</v>
      </c>
      <c r="BF212" s="167">
        <f t="shared" ref="BF212:BF219" si="45">IF(N212="znížená",J212,0)</f>
        <v>0</v>
      </c>
      <c r="BG212" s="167">
        <f t="shared" ref="BG212:BG219" si="46">IF(N212="zákl. prenesená",J212,0)</f>
        <v>0</v>
      </c>
      <c r="BH212" s="167">
        <f t="shared" ref="BH212:BH219" si="47">IF(N212="zníž. prenesená",J212,0)</f>
        <v>0</v>
      </c>
      <c r="BI212" s="167">
        <f t="shared" ref="BI212:BI219" si="48">IF(N212="nulová",J212,0)</f>
        <v>0</v>
      </c>
      <c r="BJ212" s="14" t="s">
        <v>122</v>
      </c>
      <c r="BK212" s="168">
        <f t="shared" ref="BK212:BK219" si="49">ROUND(I212*H212,3)</f>
        <v>0</v>
      </c>
      <c r="BL212" s="14" t="s">
        <v>147</v>
      </c>
      <c r="BM212" s="166" t="s">
        <v>382</v>
      </c>
    </row>
    <row r="213" spans="1:65" s="2" customFormat="1" ht="16.5" customHeight="1">
      <c r="A213" s="29"/>
      <c r="B213" s="154"/>
      <c r="C213" s="169" t="s">
        <v>248</v>
      </c>
      <c r="D213" s="169" t="s">
        <v>191</v>
      </c>
      <c r="E213" s="170" t="s">
        <v>383</v>
      </c>
      <c r="F213" s="171" t="s">
        <v>384</v>
      </c>
      <c r="G213" s="172" t="s">
        <v>194</v>
      </c>
      <c r="H213" s="173">
        <v>0.128</v>
      </c>
      <c r="I213" s="174"/>
      <c r="J213" s="173">
        <f t="shared" si="40"/>
        <v>0</v>
      </c>
      <c r="K213" s="175"/>
      <c r="L213" s="176"/>
      <c r="M213" s="177" t="s">
        <v>1</v>
      </c>
      <c r="N213" s="178" t="s">
        <v>38</v>
      </c>
      <c r="O213" s="55"/>
      <c r="P213" s="164">
        <f t="shared" si="41"/>
        <v>0</v>
      </c>
      <c r="Q213" s="164">
        <v>0</v>
      </c>
      <c r="R213" s="164">
        <f t="shared" si="42"/>
        <v>0</v>
      </c>
      <c r="S213" s="164">
        <v>0</v>
      </c>
      <c r="T213" s="165">
        <f t="shared" si="43"/>
        <v>0</v>
      </c>
      <c r="U213" s="29"/>
      <c r="V213" s="29"/>
      <c r="W213" s="29"/>
      <c r="X213" s="29"/>
      <c r="Y213" s="29"/>
      <c r="Z213" s="29"/>
      <c r="AA213" s="29"/>
      <c r="AB213" s="29"/>
      <c r="AC213" s="29"/>
      <c r="AD213" s="29"/>
      <c r="AE213" s="29"/>
      <c r="AR213" s="166" t="s">
        <v>175</v>
      </c>
      <c r="AT213" s="166" t="s">
        <v>191</v>
      </c>
      <c r="AU213" s="166" t="s">
        <v>122</v>
      </c>
      <c r="AY213" s="14" t="s">
        <v>115</v>
      </c>
      <c r="BE213" s="167">
        <f t="shared" si="44"/>
        <v>0</v>
      </c>
      <c r="BF213" s="167">
        <f t="shared" si="45"/>
        <v>0</v>
      </c>
      <c r="BG213" s="167">
        <f t="shared" si="46"/>
        <v>0</v>
      </c>
      <c r="BH213" s="167">
        <f t="shared" si="47"/>
        <v>0</v>
      </c>
      <c r="BI213" s="167">
        <f t="shared" si="48"/>
        <v>0</v>
      </c>
      <c r="BJ213" s="14" t="s">
        <v>122</v>
      </c>
      <c r="BK213" s="168">
        <f t="shared" si="49"/>
        <v>0</v>
      </c>
      <c r="BL213" s="14" t="s">
        <v>147</v>
      </c>
      <c r="BM213" s="166" t="s">
        <v>385</v>
      </c>
    </row>
    <row r="214" spans="1:65" s="2" customFormat="1" ht="24" customHeight="1">
      <c r="A214" s="29"/>
      <c r="B214" s="154"/>
      <c r="C214" s="155" t="s">
        <v>386</v>
      </c>
      <c r="D214" s="155" t="s">
        <v>117</v>
      </c>
      <c r="E214" s="156" t="s">
        <v>387</v>
      </c>
      <c r="F214" s="157" t="s">
        <v>388</v>
      </c>
      <c r="G214" s="158" t="s">
        <v>164</v>
      </c>
      <c r="H214" s="159">
        <v>365</v>
      </c>
      <c r="I214" s="160"/>
      <c r="J214" s="159">
        <f t="shared" si="40"/>
        <v>0</v>
      </c>
      <c r="K214" s="161"/>
      <c r="L214" s="30"/>
      <c r="M214" s="162" t="s">
        <v>1</v>
      </c>
      <c r="N214" s="163" t="s">
        <v>38</v>
      </c>
      <c r="O214" s="55"/>
      <c r="P214" s="164">
        <f t="shared" si="41"/>
        <v>0</v>
      </c>
      <c r="Q214" s="164">
        <v>0</v>
      </c>
      <c r="R214" s="164">
        <f t="shared" si="42"/>
        <v>0</v>
      </c>
      <c r="S214" s="164">
        <v>0</v>
      </c>
      <c r="T214" s="165">
        <f t="shared" si="43"/>
        <v>0</v>
      </c>
      <c r="U214" s="29"/>
      <c r="V214" s="29"/>
      <c r="W214" s="29"/>
      <c r="X214" s="29"/>
      <c r="Y214" s="29"/>
      <c r="Z214" s="29"/>
      <c r="AA214" s="29"/>
      <c r="AB214" s="29"/>
      <c r="AC214" s="29"/>
      <c r="AD214" s="29"/>
      <c r="AE214" s="29"/>
      <c r="AR214" s="166" t="s">
        <v>147</v>
      </c>
      <c r="AT214" s="166" t="s">
        <v>117</v>
      </c>
      <c r="AU214" s="166" t="s">
        <v>122</v>
      </c>
      <c r="AY214" s="14" t="s">
        <v>115</v>
      </c>
      <c r="BE214" s="167">
        <f t="shared" si="44"/>
        <v>0</v>
      </c>
      <c r="BF214" s="167">
        <f t="shared" si="45"/>
        <v>0</v>
      </c>
      <c r="BG214" s="167">
        <f t="shared" si="46"/>
        <v>0</v>
      </c>
      <c r="BH214" s="167">
        <f t="shared" si="47"/>
        <v>0</v>
      </c>
      <c r="BI214" s="167">
        <f t="shared" si="48"/>
        <v>0</v>
      </c>
      <c r="BJ214" s="14" t="s">
        <v>122</v>
      </c>
      <c r="BK214" s="168">
        <f t="shared" si="49"/>
        <v>0</v>
      </c>
      <c r="BL214" s="14" t="s">
        <v>147</v>
      </c>
      <c r="BM214" s="166" t="s">
        <v>389</v>
      </c>
    </row>
    <row r="215" spans="1:65" s="2" customFormat="1" ht="24" customHeight="1">
      <c r="A215" s="29"/>
      <c r="B215" s="154"/>
      <c r="C215" s="169" t="s">
        <v>252</v>
      </c>
      <c r="D215" s="169" t="s">
        <v>191</v>
      </c>
      <c r="E215" s="170" t="s">
        <v>390</v>
      </c>
      <c r="F215" s="171" t="s">
        <v>391</v>
      </c>
      <c r="G215" s="172" t="s">
        <v>164</v>
      </c>
      <c r="H215" s="173">
        <v>419.75</v>
      </c>
      <c r="I215" s="174"/>
      <c r="J215" s="173">
        <f t="shared" si="40"/>
        <v>0</v>
      </c>
      <c r="K215" s="175"/>
      <c r="L215" s="176"/>
      <c r="M215" s="177" t="s">
        <v>1</v>
      </c>
      <c r="N215" s="178" t="s">
        <v>38</v>
      </c>
      <c r="O215" s="55"/>
      <c r="P215" s="164">
        <f t="shared" si="41"/>
        <v>0</v>
      </c>
      <c r="Q215" s="164">
        <v>0</v>
      </c>
      <c r="R215" s="164">
        <f t="shared" si="42"/>
        <v>0</v>
      </c>
      <c r="S215" s="164">
        <v>0</v>
      </c>
      <c r="T215" s="165">
        <f t="shared" si="43"/>
        <v>0</v>
      </c>
      <c r="U215" s="29"/>
      <c r="V215" s="29"/>
      <c r="W215" s="29"/>
      <c r="X215" s="29"/>
      <c r="Y215" s="29"/>
      <c r="Z215" s="29"/>
      <c r="AA215" s="29"/>
      <c r="AB215" s="29"/>
      <c r="AC215" s="29"/>
      <c r="AD215" s="29"/>
      <c r="AE215" s="29"/>
      <c r="AR215" s="166" t="s">
        <v>175</v>
      </c>
      <c r="AT215" s="166" t="s">
        <v>191</v>
      </c>
      <c r="AU215" s="166" t="s">
        <v>122</v>
      </c>
      <c r="AY215" s="14" t="s">
        <v>115</v>
      </c>
      <c r="BE215" s="167">
        <f t="shared" si="44"/>
        <v>0</v>
      </c>
      <c r="BF215" s="167">
        <f t="shared" si="45"/>
        <v>0</v>
      </c>
      <c r="BG215" s="167">
        <f t="shared" si="46"/>
        <v>0</v>
      </c>
      <c r="BH215" s="167">
        <f t="shared" si="47"/>
        <v>0</v>
      </c>
      <c r="BI215" s="167">
        <f t="shared" si="48"/>
        <v>0</v>
      </c>
      <c r="BJ215" s="14" t="s">
        <v>122</v>
      </c>
      <c r="BK215" s="168">
        <f t="shared" si="49"/>
        <v>0</v>
      </c>
      <c r="BL215" s="14" t="s">
        <v>147</v>
      </c>
      <c r="BM215" s="166" t="s">
        <v>392</v>
      </c>
    </row>
    <row r="216" spans="1:65" s="2" customFormat="1" ht="24" customHeight="1">
      <c r="A216" s="29"/>
      <c r="B216" s="154"/>
      <c r="C216" s="155" t="s">
        <v>393</v>
      </c>
      <c r="D216" s="155" t="s">
        <v>117</v>
      </c>
      <c r="E216" s="156" t="s">
        <v>394</v>
      </c>
      <c r="F216" s="157" t="s">
        <v>395</v>
      </c>
      <c r="G216" s="158" t="s">
        <v>135</v>
      </c>
      <c r="H216" s="159">
        <v>30</v>
      </c>
      <c r="I216" s="160"/>
      <c r="J216" s="159">
        <f t="shared" si="40"/>
        <v>0</v>
      </c>
      <c r="K216" s="161"/>
      <c r="L216" s="30"/>
      <c r="M216" s="162" t="s">
        <v>1</v>
      </c>
      <c r="N216" s="163" t="s">
        <v>38</v>
      </c>
      <c r="O216" s="55"/>
      <c r="P216" s="164">
        <f t="shared" si="41"/>
        <v>0</v>
      </c>
      <c r="Q216" s="164">
        <v>0</v>
      </c>
      <c r="R216" s="164">
        <f t="shared" si="42"/>
        <v>0</v>
      </c>
      <c r="S216" s="164">
        <v>0</v>
      </c>
      <c r="T216" s="165">
        <f t="shared" si="43"/>
        <v>0</v>
      </c>
      <c r="U216" s="29"/>
      <c r="V216" s="29"/>
      <c r="W216" s="29"/>
      <c r="X216" s="29"/>
      <c r="Y216" s="29"/>
      <c r="Z216" s="29"/>
      <c r="AA216" s="29"/>
      <c r="AB216" s="29"/>
      <c r="AC216" s="29"/>
      <c r="AD216" s="29"/>
      <c r="AE216" s="29"/>
      <c r="AR216" s="166" t="s">
        <v>147</v>
      </c>
      <c r="AT216" s="166" t="s">
        <v>117</v>
      </c>
      <c r="AU216" s="166" t="s">
        <v>122</v>
      </c>
      <c r="AY216" s="14" t="s">
        <v>115</v>
      </c>
      <c r="BE216" s="167">
        <f t="shared" si="44"/>
        <v>0</v>
      </c>
      <c r="BF216" s="167">
        <f t="shared" si="45"/>
        <v>0</v>
      </c>
      <c r="BG216" s="167">
        <f t="shared" si="46"/>
        <v>0</v>
      </c>
      <c r="BH216" s="167">
        <f t="shared" si="47"/>
        <v>0</v>
      </c>
      <c r="BI216" s="167">
        <f t="shared" si="48"/>
        <v>0</v>
      </c>
      <c r="BJ216" s="14" t="s">
        <v>122</v>
      </c>
      <c r="BK216" s="168">
        <f t="shared" si="49"/>
        <v>0</v>
      </c>
      <c r="BL216" s="14" t="s">
        <v>147</v>
      </c>
      <c r="BM216" s="166" t="s">
        <v>396</v>
      </c>
    </row>
    <row r="217" spans="1:65" s="2" customFormat="1" ht="16.5" customHeight="1">
      <c r="A217" s="29"/>
      <c r="B217" s="154"/>
      <c r="C217" s="169" t="s">
        <v>255</v>
      </c>
      <c r="D217" s="169" t="s">
        <v>191</v>
      </c>
      <c r="E217" s="170" t="s">
        <v>397</v>
      </c>
      <c r="F217" s="171" t="s">
        <v>398</v>
      </c>
      <c r="G217" s="172" t="s">
        <v>207</v>
      </c>
      <c r="H217" s="173">
        <v>19.5</v>
      </c>
      <c r="I217" s="174"/>
      <c r="J217" s="173">
        <f t="shared" si="40"/>
        <v>0</v>
      </c>
      <c r="K217" s="175"/>
      <c r="L217" s="176"/>
      <c r="M217" s="177" t="s">
        <v>1</v>
      </c>
      <c r="N217" s="178" t="s">
        <v>38</v>
      </c>
      <c r="O217" s="55"/>
      <c r="P217" s="164">
        <f t="shared" si="41"/>
        <v>0</v>
      </c>
      <c r="Q217" s="164">
        <v>0</v>
      </c>
      <c r="R217" s="164">
        <f t="shared" si="42"/>
        <v>0</v>
      </c>
      <c r="S217" s="164">
        <v>0</v>
      </c>
      <c r="T217" s="165">
        <f t="shared" si="43"/>
        <v>0</v>
      </c>
      <c r="U217" s="29"/>
      <c r="V217" s="29"/>
      <c r="W217" s="29"/>
      <c r="X217" s="29"/>
      <c r="Y217" s="29"/>
      <c r="Z217" s="29"/>
      <c r="AA217" s="29"/>
      <c r="AB217" s="29"/>
      <c r="AC217" s="29"/>
      <c r="AD217" s="29"/>
      <c r="AE217" s="29"/>
      <c r="AR217" s="166" t="s">
        <v>175</v>
      </c>
      <c r="AT217" s="166" t="s">
        <v>191</v>
      </c>
      <c r="AU217" s="166" t="s">
        <v>122</v>
      </c>
      <c r="AY217" s="14" t="s">
        <v>115</v>
      </c>
      <c r="BE217" s="167">
        <f t="shared" si="44"/>
        <v>0</v>
      </c>
      <c r="BF217" s="167">
        <f t="shared" si="45"/>
        <v>0</v>
      </c>
      <c r="BG217" s="167">
        <f t="shared" si="46"/>
        <v>0</v>
      </c>
      <c r="BH217" s="167">
        <f t="shared" si="47"/>
        <v>0</v>
      </c>
      <c r="BI217" s="167">
        <f t="shared" si="48"/>
        <v>0</v>
      </c>
      <c r="BJ217" s="14" t="s">
        <v>122</v>
      </c>
      <c r="BK217" s="168">
        <f t="shared" si="49"/>
        <v>0</v>
      </c>
      <c r="BL217" s="14" t="s">
        <v>147</v>
      </c>
      <c r="BM217" s="166" t="s">
        <v>399</v>
      </c>
    </row>
    <row r="218" spans="1:65" s="2" customFormat="1" ht="48" customHeight="1">
      <c r="A218" s="29"/>
      <c r="B218" s="154"/>
      <c r="C218" s="155" t="s">
        <v>400</v>
      </c>
      <c r="D218" s="155" t="s">
        <v>117</v>
      </c>
      <c r="E218" s="156" t="s">
        <v>401</v>
      </c>
      <c r="F218" s="157" t="s">
        <v>402</v>
      </c>
      <c r="G218" s="158" t="s">
        <v>120</v>
      </c>
      <c r="H218" s="159">
        <v>25</v>
      </c>
      <c r="I218" s="160"/>
      <c r="J218" s="159">
        <f t="shared" si="40"/>
        <v>0</v>
      </c>
      <c r="K218" s="161"/>
      <c r="L218" s="30"/>
      <c r="M218" s="162" t="s">
        <v>1</v>
      </c>
      <c r="N218" s="163" t="s">
        <v>38</v>
      </c>
      <c r="O218" s="55"/>
      <c r="P218" s="164">
        <f t="shared" si="41"/>
        <v>0</v>
      </c>
      <c r="Q218" s="164">
        <v>0</v>
      </c>
      <c r="R218" s="164">
        <f t="shared" si="42"/>
        <v>0</v>
      </c>
      <c r="S218" s="164">
        <v>0</v>
      </c>
      <c r="T218" s="165">
        <f t="shared" si="43"/>
        <v>0</v>
      </c>
      <c r="U218" s="29"/>
      <c r="V218" s="29"/>
      <c r="W218" s="29"/>
      <c r="X218" s="29"/>
      <c r="Y218" s="29"/>
      <c r="Z218" s="29"/>
      <c r="AA218" s="29"/>
      <c r="AB218" s="29"/>
      <c r="AC218" s="29"/>
      <c r="AD218" s="29"/>
      <c r="AE218" s="29"/>
      <c r="AR218" s="166" t="s">
        <v>147</v>
      </c>
      <c r="AT218" s="166" t="s">
        <v>117</v>
      </c>
      <c r="AU218" s="166" t="s">
        <v>122</v>
      </c>
      <c r="AY218" s="14" t="s">
        <v>115</v>
      </c>
      <c r="BE218" s="167">
        <f t="shared" si="44"/>
        <v>0</v>
      </c>
      <c r="BF218" s="167">
        <f t="shared" si="45"/>
        <v>0</v>
      </c>
      <c r="BG218" s="167">
        <f t="shared" si="46"/>
        <v>0</v>
      </c>
      <c r="BH218" s="167">
        <f t="shared" si="47"/>
        <v>0</v>
      </c>
      <c r="BI218" s="167">
        <f t="shared" si="48"/>
        <v>0</v>
      </c>
      <c r="BJ218" s="14" t="s">
        <v>122</v>
      </c>
      <c r="BK218" s="168">
        <f t="shared" si="49"/>
        <v>0</v>
      </c>
      <c r="BL218" s="14" t="s">
        <v>147</v>
      </c>
      <c r="BM218" s="166" t="s">
        <v>403</v>
      </c>
    </row>
    <row r="219" spans="1:65" s="2" customFormat="1" ht="24" customHeight="1">
      <c r="A219" s="29"/>
      <c r="B219" s="154"/>
      <c r="C219" s="155" t="s">
        <v>259</v>
      </c>
      <c r="D219" s="155" t="s">
        <v>117</v>
      </c>
      <c r="E219" s="156" t="s">
        <v>404</v>
      </c>
      <c r="F219" s="157" t="s">
        <v>405</v>
      </c>
      <c r="G219" s="158" t="s">
        <v>194</v>
      </c>
      <c r="H219" s="159">
        <v>1.0940000000000001</v>
      </c>
      <c r="I219" s="160"/>
      <c r="J219" s="159">
        <f t="shared" si="40"/>
        <v>0</v>
      </c>
      <c r="K219" s="161"/>
      <c r="L219" s="30"/>
      <c r="M219" s="162" t="s">
        <v>1</v>
      </c>
      <c r="N219" s="163" t="s">
        <v>38</v>
      </c>
      <c r="O219" s="55"/>
      <c r="P219" s="164">
        <f t="shared" si="41"/>
        <v>0</v>
      </c>
      <c r="Q219" s="164">
        <v>0</v>
      </c>
      <c r="R219" s="164">
        <f t="shared" si="42"/>
        <v>0</v>
      </c>
      <c r="S219" s="164">
        <v>0</v>
      </c>
      <c r="T219" s="165">
        <f t="shared" si="43"/>
        <v>0</v>
      </c>
      <c r="U219" s="29"/>
      <c r="V219" s="29"/>
      <c r="W219" s="29"/>
      <c r="X219" s="29"/>
      <c r="Y219" s="29"/>
      <c r="Z219" s="29"/>
      <c r="AA219" s="29"/>
      <c r="AB219" s="29"/>
      <c r="AC219" s="29"/>
      <c r="AD219" s="29"/>
      <c r="AE219" s="29"/>
      <c r="AR219" s="166" t="s">
        <v>147</v>
      </c>
      <c r="AT219" s="166" t="s">
        <v>117</v>
      </c>
      <c r="AU219" s="166" t="s">
        <v>122</v>
      </c>
      <c r="AY219" s="14" t="s">
        <v>115</v>
      </c>
      <c r="BE219" s="167">
        <f t="shared" si="44"/>
        <v>0</v>
      </c>
      <c r="BF219" s="167">
        <f t="shared" si="45"/>
        <v>0</v>
      </c>
      <c r="BG219" s="167">
        <f t="shared" si="46"/>
        <v>0</v>
      </c>
      <c r="BH219" s="167">
        <f t="shared" si="47"/>
        <v>0</v>
      </c>
      <c r="BI219" s="167">
        <f t="shared" si="48"/>
        <v>0</v>
      </c>
      <c r="BJ219" s="14" t="s">
        <v>122</v>
      </c>
      <c r="BK219" s="168">
        <f t="shared" si="49"/>
        <v>0</v>
      </c>
      <c r="BL219" s="14" t="s">
        <v>147</v>
      </c>
      <c r="BM219" s="166" t="s">
        <v>406</v>
      </c>
    </row>
    <row r="220" spans="1:65" s="12" customFormat="1" ht="25.95" customHeight="1">
      <c r="B220" s="141"/>
      <c r="D220" s="142" t="s">
        <v>71</v>
      </c>
      <c r="E220" s="143" t="s">
        <v>407</v>
      </c>
      <c r="F220" s="143" t="s">
        <v>408</v>
      </c>
      <c r="I220" s="144"/>
      <c r="J220" s="145">
        <f>BK220</f>
        <v>0</v>
      </c>
      <c r="L220" s="141"/>
      <c r="M220" s="146"/>
      <c r="N220" s="147"/>
      <c r="O220" s="147"/>
      <c r="P220" s="148">
        <f>SUM(P221:P224)</f>
        <v>0</v>
      </c>
      <c r="Q220" s="147"/>
      <c r="R220" s="148">
        <f>SUM(R221:R224)</f>
        <v>0</v>
      </c>
      <c r="S220" s="147"/>
      <c r="T220" s="149">
        <f>SUM(T221:T224)</f>
        <v>1.107</v>
      </c>
      <c r="AR220" s="142" t="s">
        <v>121</v>
      </c>
      <c r="AT220" s="150" t="s">
        <v>71</v>
      </c>
      <c r="AU220" s="150" t="s">
        <v>72</v>
      </c>
      <c r="AY220" s="142" t="s">
        <v>115</v>
      </c>
      <c r="BK220" s="151">
        <f>SUM(BK221:BK224)</f>
        <v>0</v>
      </c>
    </row>
    <row r="221" spans="1:65" s="2" customFormat="1" ht="24" customHeight="1">
      <c r="A221" s="29"/>
      <c r="B221" s="154"/>
      <c r="C221" s="155" t="s">
        <v>409</v>
      </c>
      <c r="D221" s="155" t="s">
        <v>117</v>
      </c>
      <c r="E221" s="156" t="s">
        <v>410</v>
      </c>
      <c r="F221" s="157" t="s">
        <v>411</v>
      </c>
      <c r="G221" s="158" t="s">
        <v>135</v>
      </c>
      <c r="H221" s="159">
        <v>123</v>
      </c>
      <c r="I221" s="160"/>
      <c r="J221" s="159">
        <f>ROUND(I221*H221,3)</f>
        <v>0</v>
      </c>
      <c r="K221" s="161"/>
      <c r="L221" s="30"/>
      <c r="M221" s="162" t="s">
        <v>1</v>
      </c>
      <c r="N221" s="163" t="s">
        <v>38</v>
      </c>
      <c r="O221" s="55"/>
      <c r="P221" s="164">
        <f>O221*H221</f>
        <v>0</v>
      </c>
      <c r="Q221" s="164">
        <v>0</v>
      </c>
      <c r="R221" s="164">
        <f>Q221*H221</f>
        <v>0</v>
      </c>
      <c r="S221" s="164">
        <v>8.9999999999999993E-3</v>
      </c>
      <c r="T221" s="165">
        <f>S221*H221</f>
        <v>1.107</v>
      </c>
      <c r="U221" s="29"/>
      <c r="V221" s="29"/>
      <c r="W221" s="29"/>
      <c r="X221" s="29"/>
      <c r="Y221" s="29"/>
      <c r="Z221" s="29"/>
      <c r="AA221" s="29"/>
      <c r="AB221" s="29"/>
      <c r="AC221" s="29"/>
      <c r="AD221" s="29"/>
      <c r="AE221" s="29"/>
      <c r="AR221" s="166" t="s">
        <v>412</v>
      </c>
      <c r="AT221" s="166" t="s">
        <v>117</v>
      </c>
      <c r="AU221" s="166" t="s">
        <v>79</v>
      </c>
      <c r="AY221" s="14" t="s">
        <v>115</v>
      </c>
      <c r="BE221" s="167">
        <f>IF(N221="základná",J221,0)</f>
        <v>0</v>
      </c>
      <c r="BF221" s="167">
        <f>IF(N221="znížená",J221,0)</f>
        <v>0</v>
      </c>
      <c r="BG221" s="167">
        <f>IF(N221="zákl. prenesená",J221,0)</f>
        <v>0</v>
      </c>
      <c r="BH221" s="167">
        <f>IF(N221="zníž. prenesená",J221,0)</f>
        <v>0</v>
      </c>
      <c r="BI221" s="167">
        <f>IF(N221="nulová",J221,0)</f>
        <v>0</v>
      </c>
      <c r="BJ221" s="14" t="s">
        <v>122</v>
      </c>
      <c r="BK221" s="168">
        <f>ROUND(I221*H221,3)</f>
        <v>0</v>
      </c>
      <c r="BL221" s="14" t="s">
        <v>412</v>
      </c>
      <c r="BM221" s="166" t="s">
        <v>413</v>
      </c>
    </row>
    <row r="222" spans="1:65" s="2" customFormat="1" ht="16.5" customHeight="1">
      <c r="A222" s="29"/>
      <c r="B222" s="154"/>
      <c r="C222" s="155" t="s">
        <v>262</v>
      </c>
      <c r="D222" s="155" t="s">
        <v>117</v>
      </c>
      <c r="E222" s="156" t="s">
        <v>414</v>
      </c>
      <c r="F222" s="157" t="s">
        <v>415</v>
      </c>
      <c r="G222" s="158" t="s">
        <v>1</v>
      </c>
      <c r="H222" s="159">
        <v>1.107</v>
      </c>
      <c r="I222" s="160"/>
      <c r="J222" s="159">
        <f>ROUND(I222*H222,3)</f>
        <v>0</v>
      </c>
      <c r="K222" s="161"/>
      <c r="L222" s="30"/>
      <c r="M222" s="162" t="s">
        <v>1</v>
      </c>
      <c r="N222" s="163" t="s">
        <v>38</v>
      </c>
      <c r="O222" s="55"/>
      <c r="P222" s="164">
        <f>O222*H222</f>
        <v>0</v>
      </c>
      <c r="Q222" s="164">
        <v>0</v>
      </c>
      <c r="R222" s="164">
        <f>Q222*H222</f>
        <v>0</v>
      </c>
      <c r="S222" s="164">
        <v>0</v>
      </c>
      <c r="T222" s="165">
        <f>S222*H222</f>
        <v>0</v>
      </c>
      <c r="U222" s="29"/>
      <c r="V222" s="29"/>
      <c r="W222" s="29"/>
      <c r="X222" s="29"/>
      <c r="Y222" s="29"/>
      <c r="Z222" s="29"/>
      <c r="AA222" s="29"/>
      <c r="AB222" s="29"/>
      <c r="AC222" s="29"/>
      <c r="AD222" s="29"/>
      <c r="AE222" s="29"/>
      <c r="AR222" s="166" t="s">
        <v>412</v>
      </c>
      <c r="AT222" s="166" t="s">
        <v>117</v>
      </c>
      <c r="AU222" s="166" t="s">
        <v>79</v>
      </c>
      <c r="AY222" s="14" t="s">
        <v>115</v>
      </c>
      <c r="BE222" s="167">
        <f>IF(N222="základná",J222,0)</f>
        <v>0</v>
      </c>
      <c r="BF222" s="167">
        <f>IF(N222="znížená",J222,0)</f>
        <v>0</v>
      </c>
      <c r="BG222" s="167">
        <f>IF(N222="zákl. prenesená",J222,0)</f>
        <v>0</v>
      </c>
      <c r="BH222" s="167">
        <f>IF(N222="zníž. prenesená",J222,0)</f>
        <v>0</v>
      </c>
      <c r="BI222" s="167">
        <f>IF(N222="nulová",J222,0)</f>
        <v>0</v>
      </c>
      <c r="BJ222" s="14" t="s">
        <v>122</v>
      </c>
      <c r="BK222" s="168">
        <f>ROUND(I222*H222,3)</f>
        <v>0</v>
      </c>
      <c r="BL222" s="14" t="s">
        <v>412</v>
      </c>
      <c r="BM222" s="166" t="s">
        <v>416</v>
      </c>
    </row>
    <row r="223" spans="1:65" s="2" customFormat="1" ht="24" customHeight="1">
      <c r="A223" s="29"/>
      <c r="B223" s="154"/>
      <c r="C223" s="155" t="s">
        <v>417</v>
      </c>
      <c r="D223" s="155" t="s">
        <v>117</v>
      </c>
      <c r="E223" s="156" t="s">
        <v>418</v>
      </c>
      <c r="F223" s="157" t="s">
        <v>419</v>
      </c>
      <c r="G223" s="158" t="s">
        <v>194</v>
      </c>
      <c r="H223" s="159">
        <v>5.5350000000000001</v>
      </c>
      <c r="I223" s="160"/>
      <c r="J223" s="159">
        <f>ROUND(I223*H223,3)</f>
        <v>0</v>
      </c>
      <c r="K223" s="161"/>
      <c r="L223" s="30"/>
      <c r="M223" s="162" t="s">
        <v>1</v>
      </c>
      <c r="N223" s="163" t="s">
        <v>38</v>
      </c>
      <c r="O223" s="55"/>
      <c r="P223" s="164">
        <f>O223*H223</f>
        <v>0</v>
      </c>
      <c r="Q223" s="164">
        <v>0</v>
      </c>
      <c r="R223" s="164">
        <f>Q223*H223</f>
        <v>0</v>
      </c>
      <c r="S223" s="164">
        <v>0</v>
      </c>
      <c r="T223" s="165">
        <f>S223*H223</f>
        <v>0</v>
      </c>
      <c r="U223" s="29"/>
      <c r="V223" s="29"/>
      <c r="W223" s="29"/>
      <c r="X223" s="29"/>
      <c r="Y223" s="29"/>
      <c r="Z223" s="29"/>
      <c r="AA223" s="29"/>
      <c r="AB223" s="29"/>
      <c r="AC223" s="29"/>
      <c r="AD223" s="29"/>
      <c r="AE223" s="29"/>
      <c r="AR223" s="166" t="s">
        <v>412</v>
      </c>
      <c r="AT223" s="166" t="s">
        <v>117</v>
      </c>
      <c r="AU223" s="166" t="s">
        <v>79</v>
      </c>
      <c r="AY223" s="14" t="s">
        <v>115</v>
      </c>
      <c r="BE223" s="167">
        <f>IF(N223="základná",J223,0)</f>
        <v>0</v>
      </c>
      <c r="BF223" s="167">
        <f>IF(N223="znížená",J223,0)</f>
        <v>0</v>
      </c>
      <c r="BG223" s="167">
        <f>IF(N223="zákl. prenesená",J223,0)</f>
        <v>0</v>
      </c>
      <c r="BH223" s="167">
        <f>IF(N223="zníž. prenesená",J223,0)</f>
        <v>0</v>
      </c>
      <c r="BI223" s="167">
        <f>IF(N223="nulová",J223,0)</f>
        <v>0</v>
      </c>
      <c r="BJ223" s="14" t="s">
        <v>122</v>
      </c>
      <c r="BK223" s="168">
        <f>ROUND(I223*H223,3)</f>
        <v>0</v>
      </c>
      <c r="BL223" s="14" t="s">
        <v>412</v>
      </c>
      <c r="BM223" s="166" t="s">
        <v>420</v>
      </c>
    </row>
    <row r="224" spans="1:65" s="2" customFormat="1" ht="24" customHeight="1">
      <c r="A224" s="29"/>
      <c r="B224" s="154"/>
      <c r="C224" s="155" t="s">
        <v>266</v>
      </c>
      <c r="D224" s="155" t="s">
        <v>117</v>
      </c>
      <c r="E224" s="156" t="s">
        <v>421</v>
      </c>
      <c r="F224" s="157" t="s">
        <v>422</v>
      </c>
      <c r="G224" s="158" t="s">
        <v>194</v>
      </c>
      <c r="H224" s="159">
        <v>1.107</v>
      </c>
      <c r="I224" s="160"/>
      <c r="J224" s="159">
        <f>ROUND(I224*H224,3)</f>
        <v>0</v>
      </c>
      <c r="K224" s="161"/>
      <c r="L224" s="30"/>
      <c r="M224" s="179" t="s">
        <v>1</v>
      </c>
      <c r="N224" s="180" t="s">
        <v>38</v>
      </c>
      <c r="O224" s="181"/>
      <c r="P224" s="182">
        <f>O224*H224</f>
        <v>0</v>
      </c>
      <c r="Q224" s="182">
        <v>0</v>
      </c>
      <c r="R224" s="182">
        <f>Q224*H224</f>
        <v>0</v>
      </c>
      <c r="S224" s="182">
        <v>0</v>
      </c>
      <c r="T224" s="183">
        <f>S224*H224</f>
        <v>0</v>
      </c>
      <c r="U224" s="29"/>
      <c r="V224" s="29"/>
      <c r="W224" s="29"/>
      <c r="X224" s="29"/>
      <c r="Y224" s="29"/>
      <c r="Z224" s="29"/>
      <c r="AA224" s="29"/>
      <c r="AB224" s="29"/>
      <c r="AC224" s="29"/>
      <c r="AD224" s="29"/>
      <c r="AE224" s="29"/>
      <c r="AR224" s="166" t="s">
        <v>412</v>
      </c>
      <c r="AT224" s="166" t="s">
        <v>117</v>
      </c>
      <c r="AU224" s="166" t="s">
        <v>79</v>
      </c>
      <c r="AY224" s="14" t="s">
        <v>115</v>
      </c>
      <c r="BE224" s="167">
        <f>IF(N224="základná",J224,0)</f>
        <v>0</v>
      </c>
      <c r="BF224" s="167">
        <f>IF(N224="znížená",J224,0)</f>
        <v>0</v>
      </c>
      <c r="BG224" s="167">
        <f>IF(N224="zákl. prenesená",J224,0)</f>
        <v>0</v>
      </c>
      <c r="BH224" s="167">
        <f>IF(N224="zníž. prenesená",J224,0)</f>
        <v>0</v>
      </c>
      <c r="BI224" s="167">
        <f>IF(N224="nulová",J224,0)</f>
        <v>0</v>
      </c>
      <c r="BJ224" s="14" t="s">
        <v>122</v>
      </c>
      <c r="BK224" s="168">
        <f>ROUND(I224*H224,3)</f>
        <v>0</v>
      </c>
      <c r="BL224" s="14" t="s">
        <v>412</v>
      </c>
      <c r="BM224" s="166" t="s">
        <v>423</v>
      </c>
    </row>
    <row r="225" spans="1:31" s="2" customFormat="1" ht="6.9" customHeight="1">
      <c r="A225" s="29"/>
      <c r="B225" s="44"/>
      <c r="C225" s="45"/>
      <c r="D225" s="45"/>
      <c r="E225" s="45"/>
      <c r="F225" s="45"/>
      <c r="G225" s="45"/>
      <c r="H225" s="45"/>
      <c r="I225" s="113"/>
      <c r="J225" s="45"/>
      <c r="K225" s="45"/>
      <c r="L225" s="30"/>
      <c r="M225" s="29"/>
      <c r="O225" s="29"/>
      <c r="P225" s="29"/>
      <c r="Q225" s="29"/>
      <c r="R225" s="29"/>
      <c r="S225" s="29"/>
      <c r="T225" s="29"/>
      <c r="U225" s="29"/>
      <c r="V225" s="29"/>
      <c r="W225" s="29"/>
      <c r="X225" s="29"/>
      <c r="Y225" s="29"/>
      <c r="Z225" s="29"/>
      <c r="AA225" s="29"/>
      <c r="AB225" s="29"/>
      <c r="AC225" s="29"/>
      <c r="AD225" s="29"/>
      <c r="AE225" s="29"/>
    </row>
  </sheetData>
  <autoFilter ref="C128:K224"/>
  <mergeCells count="9">
    <mergeCell ref="E87:H87"/>
    <mergeCell ref="E119:H119"/>
    <mergeCell ref="E121:H121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4</vt:i4>
      </vt:variant>
    </vt:vector>
  </HeadingPairs>
  <TitlesOfParts>
    <vt:vector size="5" baseType="lpstr">
      <vt:lpstr>OPORNÝ MÚR</vt:lpstr>
      <vt:lpstr>'OPORNÝ MÚR'!Názvy_tisku</vt:lpstr>
      <vt:lpstr>'Rekapitulácia stavby'!Názvy_tisku</vt:lpstr>
      <vt:lpstr>'OPORNÝ MÚR'!Oblast_tisku</vt:lpstr>
      <vt:lpstr>'Rekapitulácia stavby'!Oblast_tisku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DESKTOP-1HI72KF\PC</dc:creator>
  <cp:lastModifiedBy>PC</cp:lastModifiedBy>
  <dcterms:created xsi:type="dcterms:W3CDTF">2021-04-02T12:13:23Z</dcterms:created>
  <dcterms:modified xsi:type="dcterms:W3CDTF">2021-04-02T12:14:57Z</dcterms:modified>
</cp:coreProperties>
</file>