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avadska\Desktop\D\VO\Osvetlenie cyklochodníka\Na zverejnenie\"/>
    </mc:Choice>
  </mc:AlternateContent>
  <bookViews>
    <workbookView xWindow="150" yWindow="570" windowWidth="28455" windowHeight="11955" activeTab="1"/>
  </bookViews>
  <sheets>
    <sheet name="Rekapitulácia stavby" sheetId="1" r:id="rId1"/>
    <sheet name="13062021-A - Rekonštrukci..." sheetId="2" r:id="rId2"/>
  </sheets>
  <definedNames>
    <definedName name="_xlnm._FilterDatabase" localSheetId="1" hidden="1">'13062021-A - Rekonštrukci...'!$C$119:$L$175</definedName>
    <definedName name="_xlnm.Print_Titles" localSheetId="1">'13062021-A - Rekonštrukci...'!$119:$119</definedName>
    <definedName name="_xlnm.Print_Titles" localSheetId="0">'Rekapitulácia stavby'!$92:$92</definedName>
    <definedName name="_xlnm.Print_Area" localSheetId="1">'13062021-A - Rekonštrukci...'!$C$4:$K$76,'13062021-A - Rekonštrukci...'!$C$82:$K$103,'13062021-A - Rekonštrukci...'!$C$109:$K$175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K37" i="2" l="1"/>
  <c r="K36" i="2"/>
  <c r="BA95" i="1"/>
  <c r="K35" i="2"/>
  <c r="AZ95" i="1"/>
  <c r="BI175" i="2"/>
  <c r="BH175" i="2"/>
  <c r="BG175" i="2"/>
  <c r="BE175" i="2"/>
  <c r="X175" i="2"/>
  <c r="V175" i="2"/>
  <c r="T175" i="2"/>
  <c r="P175" i="2"/>
  <c r="BI174" i="2"/>
  <c r="BH174" i="2"/>
  <c r="BG174" i="2"/>
  <c r="BE174" i="2"/>
  <c r="X174" i="2"/>
  <c r="V174" i="2"/>
  <c r="T174" i="2"/>
  <c r="P174" i="2"/>
  <c r="BI173" i="2"/>
  <c r="BH173" i="2"/>
  <c r="BG173" i="2"/>
  <c r="BE173" i="2"/>
  <c r="X173" i="2"/>
  <c r="V173" i="2"/>
  <c r="T173" i="2"/>
  <c r="P173" i="2"/>
  <c r="BI172" i="2"/>
  <c r="BH172" i="2"/>
  <c r="BG172" i="2"/>
  <c r="BE172" i="2"/>
  <c r="X172" i="2"/>
  <c r="V172" i="2"/>
  <c r="T172" i="2"/>
  <c r="P172" i="2"/>
  <c r="BI170" i="2"/>
  <c r="BH170" i="2"/>
  <c r="BG170" i="2"/>
  <c r="BE170" i="2"/>
  <c r="X170" i="2"/>
  <c r="V170" i="2"/>
  <c r="T170" i="2"/>
  <c r="P170" i="2"/>
  <c r="BI169" i="2"/>
  <c r="BH169" i="2"/>
  <c r="BG169" i="2"/>
  <c r="BE169" i="2"/>
  <c r="X169" i="2"/>
  <c r="V169" i="2"/>
  <c r="T169" i="2"/>
  <c r="P169" i="2"/>
  <c r="BI167" i="2"/>
  <c r="BH167" i="2"/>
  <c r="BG167" i="2"/>
  <c r="BE167" i="2"/>
  <c r="X167" i="2"/>
  <c r="V167" i="2"/>
  <c r="T167" i="2"/>
  <c r="P167" i="2"/>
  <c r="BI166" i="2"/>
  <c r="BH166" i="2"/>
  <c r="BG166" i="2"/>
  <c r="BE166" i="2"/>
  <c r="X166" i="2"/>
  <c r="V166" i="2"/>
  <c r="T166" i="2"/>
  <c r="P166" i="2"/>
  <c r="BI165" i="2"/>
  <c r="BH165" i="2"/>
  <c r="BG165" i="2"/>
  <c r="BE165" i="2"/>
  <c r="X165" i="2"/>
  <c r="V165" i="2"/>
  <c r="T165" i="2"/>
  <c r="P165" i="2"/>
  <c r="BI163" i="2"/>
  <c r="BH163" i="2"/>
  <c r="BG163" i="2"/>
  <c r="BE163" i="2"/>
  <c r="X163" i="2"/>
  <c r="V163" i="2"/>
  <c r="T163" i="2"/>
  <c r="P163" i="2"/>
  <c r="BI162" i="2"/>
  <c r="BH162" i="2"/>
  <c r="BG162" i="2"/>
  <c r="BE162" i="2"/>
  <c r="X162" i="2"/>
  <c r="V162" i="2"/>
  <c r="T162" i="2"/>
  <c r="P162" i="2"/>
  <c r="BI161" i="2"/>
  <c r="BH161" i="2"/>
  <c r="BG161" i="2"/>
  <c r="BE161" i="2"/>
  <c r="X161" i="2"/>
  <c r="V161" i="2"/>
  <c r="T161" i="2"/>
  <c r="P161" i="2"/>
  <c r="BI158" i="2"/>
  <c r="BH158" i="2"/>
  <c r="BG158" i="2"/>
  <c r="BE158" i="2"/>
  <c r="X158" i="2"/>
  <c r="V158" i="2"/>
  <c r="T158" i="2"/>
  <c r="P158" i="2"/>
  <c r="BI157" i="2"/>
  <c r="BH157" i="2"/>
  <c r="BG157" i="2"/>
  <c r="BE157" i="2"/>
  <c r="X157" i="2"/>
  <c r="V157" i="2"/>
  <c r="T157" i="2"/>
  <c r="P157" i="2"/>
  <c r="BI156" i="2"/>
  <c r="BH156" i="2"/>
  <c r="BG156" i="2"/>
  <c r="BE156" i="2"/>
  <c r="X156" i="2"/>
  <c r="V156" i="2"/>
  <c r="T156" i="2"/>
  <c r="P156" i="2"/>
  <c r="BI155" i="2"/>
  <c r="BH155" i="2"/>
  <c r="BG155" i="2"/>
  <c r="BE155" i="2"/>
  <c r="X155" i="2"/>
  <c r="V155" i="2"/>
  <c r="T155" i="2"/>
  <c r="P155" i="2"/>
  <c r="BI154" i="2"/>
  <c r="BH154" i="2"/>
  <c r="BG154" i="2"/>
  <c r="BE154" i="2"/>
  <c r="X154" i="2"/>
  <c r="V154" i="2"/>
  <c r="T154" i="2"/>
  <c r="P154" i="2"/>
  <c r="BI153" i="2"/>
  <c r="BH153" i="2"/>
  <c r="BG153" i="2"/>
  <c r="BE153" i="2"/>
  <c r="X153" i="2"/>
  <c r="V153" i="2"/>
  <c r="T153" i="2"/>
  <c r="P153" i="2"/>
  <c r="K153" i="2" s="1"/>
  <c r="BF153" i="2" s="1"/>
  <c r="BI152" i="2"/>
  <c r="BH152" i="2"/>
  <c r="BG152" i="2"/>
  <c r="BE152" i="2"/>
  <c r="X152" i="2"/>
  <c r="V152" i="2"/>
  <c r="T152" i="2"/>
  <c r="P152" i="2"/>
  <c r="BI151" i="2"/>
  <c r="BH151" i="2"/>
  <c r="BG151" i="2"/>
  <c r="BE151" i="2"/>
  <c r="X151" i="2"/>
  <c r="V151" i="2"/>
  <c r="T151" i="2"/>
  <c r="P151" i="2"/>
  <c r="BI150" i="2"/>
  <c r="BH150" i="2"/>
  <c r="BG150" i="2"/>
  <c r="BE150" i="2"/>
  <c r="X150" i="2"/>
  <c r="V150" i="2"/>
  <c r="T150" i="2"/>
  <c r="P150" i="2"/>
  <c r="BI149" i="2"/>
  <c r="BH149" i="2"/>
  <c r="BG149" i="2"/>
  <c r="BE149" i="2"/>
  <c r="X149" i="2"/>
  <c r="V149" i="2"/>
  <c r="T149" i="2"/>
  <c r="P149" i="2"/>
  <c r="BI148" i="2"/>
  <c r="BH148" i="2"/>
  <c r="BG148" i="2"/>
  <c r="BE148" i="2"/>
  <c r="X148" i="2"/>
  <c r="V148" i="2"/>
  <c r="T148" i="2"/>
  <c r="P148" i="2"/>
  <c r="BI146" i="2"/>
  <c r="BH146" i="2"/>
  <c r="BG146" i="2"/>
  <c r="BE146" i="2"/>
  <c r="X146" i="2"/>
  <c r="V146" i="2"/>
  <c r="T146" i="2"/>
  <c r="P146" i="2"/>
  <c r="BI145" i="2"/>
  <c r="BH145" i="2"/>
  <c r="BG145" i="2"/>
  <c r="BE145" i="2"/>
  <c r="X145" i="2"/>
  <c r="V145" i="2"/>
  <c r="T145" i="2"/>
  <c r="P145" i="2"/>
  <c r="BI144" i="2"/>
  <c r="BH144" i="2"/>
  <c r="BG144" i="2"/>
  <c r="BE144" i="2"/>
  <c r="X144" i="2"/>
  <c r="V144" i="2"/>
  <c r="T144" i="2"/>
  <c r="P144" i="2"/>
  <c r="BI142" i="2"/>
  <c r="BH142" i="2"/>
  <c r="BG142" i="2"/>
  <c r="BE142" i="2"/>
  <c r="X142" i="2"/>
  <c r="V142" i="2"/>
  <c r="T142" i="2"/>
  <c r="P142" i="2"/>
  <c r="BI141" i="2"/>
  <c r="BH141" i="2"/>
  <c r="BG141" i="2"/>
  <c r="BE141" i="2"/>
  <c r="X141" i="2"/>
  <c r="V141" i="2"/>
  <c r="T141" i="2"/>
  <c r="P141" i="2"/>
  <c r="BI140" i="2"/>
  <c r="BH140" i="2"/>
  <c r="BG140" i="2"/>
  <c r="BE140" i="2"/>
  <c r="X140" i="2"/>
  <c r="V140" i="2"/>
  <c r="T140" i="2"/>
  <c r="P140" i="2"/>
  <c r="BI139" i="2"/>
  <c r="BH139" i="2"/>
  <c r="BG139" i="2"/>
  <c r="BE139" i="2"/>
  <c r="X139" i="2"/>
  <c r="V139" i="2"/>
  <c r="T139" i="2"/>
  <c r="P139" i="2"/>
  <c r="BI138" i="2"/>
  <c r="BH138" i="2"/>
  <c r="BG138" i="2"/>
  <c r="BE138" i="2"/>
  <c r="X138" i="2"/>
  <c r="V138" i="2"/>
  <c r="T138" i="2"/>
  <c r="P138" i="2"/>
  <c r="BI137" i="2"/>
  <c r="BH137" i="2"/>
  <c r="BG137" i="2"/>
  <c r="BE137" i="2"/>
  <c r="X137" i="2"/>
  <c r="V137" i="2"/>
  <c r="T137" i="2"/>
  <c r="P137" i="2"/>
  <c r="BI136" i="2"/>
  <c r="BH136" i="2"/>
  <c r="BG136" i="2"/>
  <c r="BE136" i="2"/>
  <c r="X136" i="2"/>
  <c r="V136" i="2"/>
  <c r="T136" i="2"/>
  <c r="P136" i="2"/>
  <c r="BK136" i="2" s="1"/>
  <c r="BI135" i="2"/>
  <c r="BH135" i="2"/>
  <c r="BG135" i="2"/>
  <c r="BE135" i="2"/>
  <c r="X135" i="2"/>
  <c r="V135" i="2"/>
  <c r="T135" i="2"/>
  <c r="P135" i="2"/>
  <c r="BI134" i="2"/>
  <c r="BH134" i="2"/>
  <c r="BG134" i="2"/>
  <c r="BE134" i="2"/>
  <c r="X134" i="2"/>
  <c r="V134" i="2"/>
  <c r="T134" i="2"/>
  <c r="P134" i="2"/>
  <c r="BI133" i="2"/>
  <c r="BH133" i="2"/>
  <c r="BG133" i="2"/>
  <c r="BE133" i="2"/>
  <c r="X133" i="2"/>
  <c r="V133" i="2"/>
  <c r="T133" i="2"/>
  <c r="P133" i="2"/>
  <c r="BI132" i="2"/>
  <c r="BH132" i="2"/>
  <c r="BG132" i="2"/>
  <c r="BE132" i="2"/>
  <c r="X132" i="2"/>
  <c r="V132" i="2"/>
  <c r="T132" i="2"/>
  <c r="P132" i="2"/>
  <c r="K132" i="2" s="1"/>
  <c r="BF132" i="2" s="1"/>
  <c r="BI131" i="2"/>
  <c r="BH131" i="2"/>
  <c r="BG131" i="2"/>
  <c r="BE131" i="2"/>
  <c r="X131" i="2"/>
  <c r="V131" i="2"/>
  <c r="T131" i="2"/>
  <c r="P131" i="2"/>
  <c r="BI130" i="2"/>
  <c r="BH130" i="2"/>
  <c r="BG130" i="2"/>
  <c r="BE130" i="2"/>
  <c r="X130" i="2"/>
  <c r="V130" i="2"/>
  <c r="T130" i="2"/>
  <c r="P130" i="2"/>
  <c r="BI129" i="2"/>
  <c r="BH129" i="2"/>
  <c r="BG129" i="2"/>
  <c r="BE129" i="2"/>
  <c r="X129" i="2"/>
  <c r="V129" i="2"/>
  <c r="T129" i="2"/>
  <c r="P129" i="2"/>
  <c r="BI128" i="2"/>
  <c r="BH128" i="2"/>
  <c r="BG128" i="2"/>
  <c r="BE128" i="2"/>
  <c r="X128" i="2"/>
  <c r="V128" i="2"/>
  <c r="T128" i="2"/>
  <c r="P128" i="2"/>
  <c r="BI127" i="2"/>
  <c r="BH127" i="2"/>
  <c r="BG127" i="2"/>
  <c r="BE127" i="2"/>
  <c r="X127" i="2"/>
  <c r="V127" i="2"/>
  <c r="T127" i="2"/>
  <c r="P127" i="2"/>
  <c r="BK127" i="2" s="1"/>
  <c r="BI126" i="2"/>
  <c r="BH126" i="2"/>
  <c r="BG126" i="2"/>
  <c r="BE126" i="2"/>
  <c r="X126" i="2"/>
  <c r="V126" i="2"/>
  <c r="T126" i="2"/>
  <c r="P126" i="2"/>
  <c r="BI125" i="2"/>
  <c r="BH125" i="2"/>
  <c r="BG125" i="2"/>
  <c r="BE125" i="2"/>
  <c r="X125" i="2"/>
  <c r="V125" i="2"/>
  <c r="T125" i="2"/>
  <c r="P125" i="2"/>
  <c r="BK125" i="2" s="1"/>
  <c r="BI124" i="2"/>
  <c r="BH124" i="2"/>
  <c r="BG124" i="2"/>
  <c r="BE124" i="2"/>
  <c r="X124" i="2"/>
  <c r="V124" i="2"/>
  <c r="T124" i="2"/>
  <c r="P124" i="2"/>
  <c r="K124" i="2" s="1"/>
  <c r="BF124" i="2" s="1"/>
  <c r="BI123" i="2"/>
  <c r="BH123" i="2"/>
  <c r="BG123" i="2"/>
  <c r="BE123" i="2"/>
  <c r="X123" i="2"/>
  <c r="V123" i="2"/>
  <c r="T123" i="2"/>
  <c r="P123" i="2"/>
  <c r="F116" i="2"/>
  <c r="F114" i="2"/>
  <c r="E112" i="2"/>
  <c r="F89" i="2"/>
  <c r="F87" i="2"/>
  <c r="E85" i="2"/>
  <c r="J22" i="2"/>
  <c r="E22" i="2"/>
  <c r="J117" i="2" s="1"/>
  <c r="J21" i="2"/>
  <c r="J19" i="2"/>
  <c r="E19" i="2"/>
  <c r="J116" i="2" s="1"/>
  <c r="J18" i="2"/>
  <c r="J16" i="2"/>
  <c r="E16" i="2"/>
  <c r="F117" i="2"/>
  <c r="J15" i="2"/>
  <c r="J10" i="2"/>
  <c r="J114" i="2" s="1"/>
  <c r="L90" i="1"/>
  <c r="AM90" i="1"/>
  <c r="AM89" i="1"/>
  <c r="L89" i="1"/>
  <c r="AM87" i="1"/>
  <c r="L87" i="1"/>
  <c r="L85" i="1"/>
  <c r="L84" i="1"/>
  <c r="R175" i="2"/>
  <c r="R173" i="2"/>
  <c r="Q170" i="2"/>
  <c r="R167" i="2"/>
  <c r="R165" i="2"/>
  <c r="Q163" i="2"/>
  <c r="R161" i="2"/>
  <c r="R157" i="2"/>
  <c r="Q155" i="2"/>
  <c r="R153" i="2"/>
  <c r="Q151" i="2"/>
  <c r="R149" i="2"/>
  <c r="R146" i="2"/>
  <c r="R144" i="2"/>
  <c r="Q141" i="2"/>
  <c r="R139" i="2"/>
  <c r="R137" i="2"/>
  <c r="R135" i="2"/>
  <c r="R133" i="2"/>
  <c r="Q131" i="2"/>
  <c r="R129" i="2"/>
  <c r="Q127" i="2"/>
  <c r="R125" i="2"/>
  <c r="Q123" i="2"/>
  <c r="AU94" i="1"/>
  <c r="Q173" i="2"/>
  <c r="R170" i="2"/>
  <c r="Q167" i="2"/>
  <c r="Q165" i="2"/>
  <c r="R162" i="2"/>
  <c r="R158" i="2"/>
  <c r="R156" i="2"/>
  <c r="Q154" i="2"/>
  <c r="R152" i="2"/>
  <c r="Q149" i="2"/>
  <c r="Q146" i="2"/>
  <c r="Q144" i="2"/>
  <c r="R141" i="2"/>
  <c r="Q139" i="2"/>
  <c r="Q137" i="2"/>
  <c r="R136" i="2"/>
  <c r="Q134" i="2"/>
  <c r="Q132" i="2"/>
  <c r="R130" i="2"/>
  <c r="Q128" i="2"/>
  <c r="Q126" i="2"/>
  <c r="R123" i="2"/>
  <c r="BK172" i="2"/>
  <c r="BK167" i="2"/>
  <c r="K161" i="2"/>
  <c r="BF161" i="2"/>
  <c r="K150" i="2"/>
  <c r="BF150" i="2" s="1"/>
  <c r="K144" i="2"/>
  <c r="BF144" i="2" s="1"/>
  <c r="BK140" i="2"/>
  <c r="K137" i="2"/>
  <c r="BF137" i="2" s="1"/>
  <c r="BK175" i="2"/>
  <c r="K169" i="2"/>
  <c r="BF169" i="2"/>
  <c r="K165" i="2"/>
  <c r="BF165" i="2"/>
  <c r="K158" i="2"/>
  <c r="BF158" i="2" s="1"/>
  <c r="BK156" i="2"/>
  <c r="BK152" i="2"/>
  <c r="BK146" i="2"/>
  <c r="K142" i="2"/>
  <c r="BF142" i="2" s="1"/>
  <c r="BK133" i="2"/>
  <c r="BK130" i="2"/>
  <c r="Q175" i="2"/>
  <c r="R174" i="2"/>
  <c r="Q172" i="2"/>
  <c r="R169" i="2"/>
  <c r="Q166" i="2"/>
  <c r="Q162" i="2"/>
  <c r="Q158" i="2"/>
  <c r="Q156" i="2"/>
  <c r="R154" i="2"/>
  <c r="Q152" i="2"/>
  <c r="R150" i="2"/>
  <c r="Q148" i="2"/>
  <c r="R145" i="2"/>
  <c r="R142" i="2"/>
  <c r="R140" i="2"/>
  <c r="R138" i="2"/>
  <c r="Q136" i="2"/>
  <c r="R134" i="2"/>
  <c r="R132" i="2"/>
  <c r="Q130" i="2"/>
  <c r="R128" i="2"/>
  <c r="R126" i="2"/>
  <c r="R124" i="2"/>
  <c r="Q174" i="2"/>
  <c r="R172" i="2"/>
  <c r="Q169" i="2"/>
  <c r="R166" i="2"/>
  <c r="R163" i="2"/>
  <c r="Q161" i="2"/>
  <c r="Q157" i="2"/>
  <c r="R155" i="2"/>
  <c r="Q153" i="2"/>
  <c r="R151" i="2"/>
  <c r="Q150" i="2"/>
  <c r="R148" i="2"/>
  <c r="Q145" i="2"/>
  <c r="Q142" i="2"/>
  <c r="Q140" i="2"/>
  <c r="Q138" i="2"/>
  <c r="Q135" i="2"/>
  <c r="Q133" i="2"/>
  <c r="R131" i="2"/>
  <c r="Q129" i="2"/>
  <c r="R127" i="2"/>
  <c r="Q125" i="2"/>
  <c r="Q124" i="2"/>
  <c r="K174" i="2"/>
  <c r="BF174" i="2"/>
  <c r="BK170" i="2"/>
  <c r="K163" i="2"/>
  <c r="BF163" i="2" s="1"/>
  <c r="BK155" i="2"/>
  <c r="K151" i="2"/>
  <c r="BF151" i="2"/>
  <c r="BK148" i="2"/>
  <c r="K141" i="2"/>
  <c r="BF141" i="2" s="1"/>
  <c r="BK139" i="2"/>
  <c r="BK134" i="2"/>
  <c r="BK129" i="2"/>
  <c r="K173" i="2"/>
  <c r="BF173" i="2" s="1"/>
  <c r="BK166" i="2"/>
  <c r="K162" i="2"/>
  <c r="BF162" i="2" s="1"/>
  <c r="K157" i="2"/>
  <c r="BF157" i="2" s="1"/>
  <c r="BK154" i="2"/>
  <c r="K149" i="2"/>
  <c r="BF149" i="2" s="1"/>
  <c r="BK145" i="2"/>
  <c r="BK138" i="2"/>
  <c r="BK135" i="2"/>
  <c r="BK131" i="2"/>
  <c r="K128" i="2"/>
  <c r="BF128" i="2" s="1"/>
  <c r="BK126" i="2"/>
  <c r="BK123" i="2"/>
  <c r="V122" i="2" l="1"/>
  <c r="Q122" i="2"/>
  <c r="V147" i="2"/>
  <c r="R147" i="2"/>
  <c r="J97" i="2"/>
  <c r="X160" i="2"/>
  <c r="X159" i="2"/>
  <c r="R160" i="2"/>
  <c r="R159" i="2" s="1"/>
  <c r="J98" i="2" s="1"/>
  <c r="T168" i="2"/>
  <c r="T164" i="2" s="1"/>
  <c r="X168" i="2"/>
  <c r="X164" i="2" s="1"/>
  <c r="R168" i="2"/>
  <c r="J101" i="2" s="1"/>
  <c r="V171" i="2"/>
  <c r="Q171" i="2"/>
  <c r="I102" i="2"/>
  <c r="T122" i="2"/>
  <c r="X122" i="2"/>
  <c r="R122" i="2"/>
  <c r="R121" i="2"/>
  <c r="T147" i="2"/>
  <c r="X147" i="2"/>
  <c r="Q147" i="2"/>
  <c r="I97" i="2"/>
  <c r="T160" i="2"/>
  <c r="T159" i="2" s="1"/>
  <c r="V160" i="2"/>
  <c r="V159" i="2"/>
  <c r="Q160" i="2"/>
  <c r="Q159" i="2"/>
  <c r="I98" i="2" s="1"/>
  <c r="V168" i="2"/>
  <c r="V164" i="2" s="1"/>
  <c r="Q168" i="2"/>
  <c r="I101" i="2" s="1"/>
  <c r="T171" i="2"/>
  <c r="X171" i="2"/>
  <c r="R171" i="2"/>
  <c r="J102" i="2" s="1"/>
  <c r="R164" i="2"/>
  <c r="J100" i="2" s="1"/>
  <c r="J87" i="2"/>
  <c r="J89" i="2"/>
  <c r="J90" i="2"/>
  <c r="F90" i="2"/>
  <c r="F35" i="2"/>
  <c r="BD95" i="1" s="1"/>
  <c r="BD94" i="1" s="1"/>
  <c r="W31" i="1" s="1"/>
  <c r="K33" i="2"/>
  <c r="AX95" i="1" s="1"/>
  <c r="F36" i="2"/>
  <c r="BE95" i="1" s="1"/>
  <c r="BE94" i="1" s="1"/>
  <c r="W32" i="1" s="1"/>
  <c r="BK124" i="2"/>
  <c r="K127" i="2"/>
  <c r="BF127" i="2" s="1"/>
  <c r="BK128" i="2"/>
  <c r="K130" i="2"/>
  <c r="BF130" i="2" s="1"/>
  <c r="BK132" i="2"/>
  <c r="K134" i="2"/>
  <c r="BF134" i="2"/>
  <c r="K136" i="2"/>
  <c r="BF136" i="2"/>
  <c r="K138" i="2"/>
  <c r="BF138" i="2"/>
  <c r="K140" i="2"/>
  <c r="BF140" i="2" s="1"/>
  <c r="BK142" i="2"/>
  <c r="K145" i="2"/>
  <c r="BF145" i="2" s="1"/>
  <c r="K148" i="2"/>
  <c r="BF148" i="2" s="1"/>
  <c r="BK150" i="2"/>
  <c r="K152" i="2"/>
  <c r="BF152" i="2"/>
  <c r="K154" i="2"/>
  <c r="BF154" i="2" s="1"/>
  <c r="BK157" i="2"/>
  <c r="BK161" i="2"/>
  <c r="BK163" i="2"/>
  <c r="K166" i="2"/>
  <c r="BF166" i="2" s="1"/>
  <c r="K170" i="2"/>
  <c r="BF170" i="2" s="1"/>
  <c r="BK173" i="2"/>
  <c r="K167" i="2"/>
  <c r="BF167" i="2" s="1"/>
  <c r="F33" i="2"/>
  <c r="BB95" i="1"/>
  <c r="BB94" i="1" s="1"/>
  <c r="AX94" i="1" s="1"/>
  <c r="AK29" i="1" s="1"/>
  <c r="F37" i="2"/>
  <c r="BF95" i="1" s="1"/>
  <c r="BF94" i="1" s="1"/>
  <c r="W33" i="1" s="1"/>
  <c r="K131" i="2"/>
  <c r="BF131" i="2" s="1"/>
  <c r="K135" i="2"/>
  <c r="BF135" i="2" s="1"/>
  <c r="K139" i="2"/>
  <c r="BF139" i="2" s="1"/>
  <c r="BK144" i="2"/>
  <c r="BK149" i="2"/>
  <c r="BK153" i="2"/>
  <c r="K155" i="2"/>
  <c r="BF155" i="2" s="1"/>
  <c r="BK162" i="2"/>
  <c r="K172" i="2"/>
  <c r="BF172" i="2" s="1"/>
  <c r="K126" i="2"/>
  <c r="BF126" i="2" s="1"/>
  <c r="K175" i="2"/>
  <c r="BF175" i="2" s="1"/>
  <c r="K123" i="2"/>
  <c r="BF123" i="2" s="1"/>
  <c r="K125" i="2"/>
  <c r="BF125" i="2" s="1"/>
  <c r="K129" i="2"/>
  <c r="BF129" i="2" s="1"/>
  <c r="K133" i="2"/>
  <c r="BF133" i="2" s="1"/>
  <c r="BK137" i="2"/>
  <c r="BK141" i="2"/>
  <c r="K146" i="2"/>
  <c r="BF146" i="2" s="1"/>
  <c r="BK151" i="2"/>
  <c r="BK158" i="2"/>
  <c r="BK165" i="2"/>
  <c r="BK169" i="2"/>
  <c r="BK168" i="2"/>
  <c r="K168" i="2" s="1"/>
  <c r="K101" i="2" s="1"/>
  <c r="BK174" i="2"/>
  <c r="K156" i="2"/>
  <c r="BF156" i="2" s="1"/>
  <c r="Q164" i="2" l="1"/>
  <c r="I100" i="2" s="1"/>
  <c r="V121" i="2"/>
  <c r="V120" i="2" s="1"/>
  <c r="R120" i="2"/>
  <c r="J94" i="2" s="1"/>
  <c r="K29" i="2" s="1"/>
  <c r="AT95" i="1" s="1"/>
  <c r="AT94" i="1" s="1"/>
  <c r="X121" i="2"/>
  <c r="X120" i="2" s="1"/>
  <c r="T121" i="2"/>
  <c r="T120" i="2" s="1"/>
  <c r="AW95" i="1" s="1"/>
  <c r="AW94" i="1" s="1"/>
  <c r="Q121" i="2"/>
  <c r="Q120" i="2"/>
  <c r="I94" i="2" s="1"/>
  <c r="K28" i="2" s="1"/>
  <c r="AS95" i="1" s="1"/>
  <c r="AS94" i="1" s="1"/>
  <c r="J96" i="2"/>
  <c r="J99" i="2"/>
  <c r="J95" i="2"/>
  <c r="I96" i="2"/>
  <c r="I99" i="2"/>
  <c r="BK122" i="2"/>
  <c r="K122" i="2" s="1"/>
  <c r="K96" i="2" s="1"/>
  <c r="BK147" i="2"/>
  <c r="K147" i="2" s="1"/>
  <c r="K97" i="2" s="1"/>
  <c r="BK160" i="2"/>
  <c r="BK159" i="2" s="1"/>
  <c r="K159" i="2" s="1"/>
  <c r="K98" i="2" s="1"/>
  <c r="BK171" i="2"/>
  <c r="K171" i="2"/>
  <c r="K102" i="2" s="1"/>
  <c r="BK164" i="2"/>
  <c r="K164" i="2" s="1"/>
  <c r="K100" i="2" s="1"/>
  <c r="AZ94" i="1"/>
  <c r="W29" i="1"/>
  <c r="BA94" i="1"/>
  <c r="F34" i="2"/>
  <c r="BC95" i="1" s="1"/>
  <c r="BC94" i="1" s="1"/>
  <c r="W30" i="1" s="1"/>
  <c r="K34" i="2"/>
  <c r="AY95" i="1" s="1"/>
  <c r="AV95" i="1" s="1"/>
  <c r="I95" i="2" l="1"/>
  <c r="BK121" i="2"/>
  <c r="K121" i="2"/>
  <c r="K95" i="2" s="1"/>
  <c r="K160" i="2"/>
  <c r="K99" i="2" s="1"/>
  <c r="AY94" i="1"/>
  <c r="AK30" i="1" s="1"/>
  <c r="BK120" i="2" l="1"/>
  <c r="K120" i="2" s="1"/>
  <c r="K94" i="2" s="1"/>
  <c r="AV94" i="1"/>
  <c r="K30" i="2" l="1"/>
  <c r="AG95" i="1" s="1"/>
  <c r="AG94" i="1" s="1"/>
  <c r="AK26" i="1" s="1"/>
  <c r="K39" i="2" l="1"/>
  <c r="AN95" i="1"/>
  <c r="AK35" i="1"/>
  <c r="AN94" i="1"/>
</calcChain>
</file>

<file path=xl/sharedStrings.xml><?xml version="1.0" encoding="utf-8"?>
<sst xmlns="http://schemas.openxmlformats.org/spreadsheetml/2006/main" count="964" uniqueCount="333">
  <si>
    <t>Export Komplet</t>
  </si>
  <si>
    <t/>
  </si>
  <si>
    <t>2.0</t>
  </si>
  <si>
    <t>False</t>
  </si>
  <si>
    <t>True</t>
  </si>
  <si>
    <t>{e9ce35e2-6e54-41c1-8ff4-10f0213d1838}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</si>
  <si>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</si>
  <si>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</si>
  <si>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</si>
  <si>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</si>
  <si>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</si>
  <si>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</si>
  <si>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</si>
  <si>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13062021/A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</si>
  <si>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</si>
  <si>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</si>
  <si>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cyklochodníka a jeho predĺženie do prímestskej RO Hubková</t>
  </si>
  <si>
    <t>JKSO:</t>
  </si>
  <si>
    <t>KS:</t>
  </si>
  <si>
    <t>Miesto:</t>
  </si>
  <si>
    <t>Humenné</t>
  </si>
  <si>
    <t>Dátum:</t>
  </si>
  <si>
    <t>29. 6. 2021</t>
  </si>
  <si>
    <t>Objednávateľ:</t>
  </si>
  <si>
    <t>IČO:</t>
  </si>
  <si>
    <t>Mesto Humenné,Kukorelliho 34,066 28 Humenné</t>
  </si>
  <si>
    <t>IČ DPH:</t>
  </si>
  <si>
    <t>Zhotoviteľ:</t>
  </si>
  <si>
    <t>Vyplň údaj</t>
  </si>
  <si>
    <t>Projektant:</t>
  </si>
  <si>
    <t xml:space="preserve"> 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</si>
  <si>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</si>
  <si>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</si>
  <si>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</si>
  <si>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</si>
  <si>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</si>
  <si>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</si>
  <si>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</si>
  <si>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</si>
  <si>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</si>
  <si>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</si>
  <si>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</si>
  <si>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</si>
  <si>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</si>
  <si>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</si>
  <si>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</si>
  <si>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</si>
  <si>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</si>
  <si>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</si>
  <si>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</si>
  <si>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</si>
  <si>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</si>
  <si>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</si>
  <si>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</si>
  <si>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</si>
  <si>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</si>
  <si>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</si>
  <si>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</si>
  <si>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</si>
  <si>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</si>
  <si>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Materiál [EUR]</t>
  </si>
  <si>
    <t>z toho Montáž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</si>
  <si>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</si>
  <si>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</si>
  <si>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</si>
  <si>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</si>
  <si>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</si>
  <si>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</si>
  <si>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</si>
  <si>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</si>
  <si>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</si>
  <si>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</si>
  <si>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</si>
  <si>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</si>
  <si>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</si>
  <si>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</si>
  <si>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</si>
  <si>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</si>
  <si>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</si>
  <si>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</si>
  <si>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</si>
  <si>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</si>
  <si>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</si>
  <si>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</si>
  <si>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Materiál</t>
  </si>
  <si>
    <t>Montáž</t>
  </si>
  <si>
    <t>REKAPITULÁCIA ROZPOČTU</t>
  </si>
  <si>
    <t>Kód dielu - Popis</t>
  </si>
  <si>
    <t>Materiál [EUR]</t>
  </si>
  <si>
    <t>Montáž [EUR]</t>
  </si>
  <si>
    <t>Cena celkom [EUR]</t>
  </si>
  <si>
    <t>Náklady z rozpočtu</t>
  </si>
  <si>
    <t>-1</t>
  </si>
  <si>
    <t>M - Práce a dodávky M</t>
  </si>
  <si>
    <t xml:space="preserve">    21-M - Elektromontáže</t>
  </si>
  <si>
    <t xml:space="preserve">    46-M - Zemné práce vykonávané pri externých montážnych prácach</t>
  </si>
  <si>
    <t>HSV - Práce a dodávky HSV</t>
  </si>
  <si>
    <t xml:space="preserve">    9 - Ostatné konštrukcie a práce-búranie</t>
  </si>
  <si>
    <t>HZS - Hodinové zúčtovacie sadzby</t>
  </si>
  <si>
    <t xml:space="preserve">    95-M - Revízie</t>
  </si>
  <si>
    <t>VRN - Vedľajšie rozpočtové náklady</t>
  </si>
  <si>
    <t>ROZPOČET</t>
  </si>
  <si>
    <t>PČ</t>
  </si>
  <si>
    <t>MJ</t>
  </si>
  <si>
    <t>Množstvo</t>
  </si>
  <si>
    <t>J. materiál [EUR]</t>
  </si>
  <si>
    <t>J. montáž [EUR]</t>
  </si>
  <si>
    <t>Cenová sústava</t>
  </si>
  <si>
    <t>J.cena [EUR]</t>
  </si>
  <si>
    <t>Materiál celkom [EUR]</t>
  </si>
  <si>
    <t>Montáž celkom [EUR]</t>
  </si>
  <si>
    <t>J. Nh [h]</t>
  </si>
  <si>
    <t>Nh celkom [h]</t>
  </si>
  <si>
    <t>J. hmotnosť [t]</t>
  </si>
  <si>
    <t>Hmotnosť celkom [t]</t>
  </si>
  <si>
    <t>J. suť [t]</t>
  </si>
  <si>
    <t>Suť Celkom [t]</t>
  </si>
  <si>
    <t>M</t>
  </si>
  <si>
    <t>Práce a dodávky M</t>
  </si>
  <si>
    <t>3</t>
  </si>
  <si>
    <t>ROZPOCET</t>
  </si>
  <si>
    <t>21-M</t>
  </si>
  <si>
    <t>Elektromontáže</t>
  </si>
  <si>
    <t>K</t>
  </si>
  <si>
    <t>210902461.S</t>
  </si>
  <si>
    <t>Kábel hliníkový silový, uložený pevne NAYY 0,6/1 kV 4x16 pre vonkajšie práce</t>
  </si>
  <si>
    <t>m</t>
  </si>
  <si>
    <t>64</t>
  </si>
  <si>
    <t>2</t>
  </si>
  <si>
    <t>151248993</t>
  </si>
  <si>
    <t>341110033900.S</t>
  </si>
  <si>
    <t>Kábel hliníkový NAYY 4x16 RE mm2</t>
  </si>
  <si>
    <t>128</t>
  </si>
  <si>
    <t>895730391</t>
  </si>
  <si>
    <t>210204002.S</t>
  </si>
  <si>
    <t>Osvetľovací stožiar sadový - oceľový</t>
  </si>
  <si>
    <t>ks</t>
  </si>
  <si>
    <t>276306609</t>
  </si>
  <si>
    <t>4</t>
  </si>
  <si>
    <t>M210204002.S1</t>
  </si>
  <si>
    <t>Osvetľovací rúrový stožiar STB 5m</t>
  </si>
  <si>
    <t>256</t>
  </si>
  <si>
    <t>1194440526</t>
  </si>
  <si>
    <t>5</t>
  </si>
  <si>
    <t>210201871.S</t>
  </si>
  <si>
    <t>Montáž základového roštu pre uličné svietidlá 5-12m</t>
  </si>
  <si>
    <t>156896707</t>
  </si>
  <si>
    <t>6</t>
  </si>
  <si>
    <t>348370004600.S</t>
  </si>
  <si>
    <t>Rošt základový ZR pre stožiar výšky 5-12 m</t>
  </si>
  <si>
    <t>-232072910</t>
  </si>
  <si>
    <t>7</t>
  </si>
  <si>
    <t>210201441.S</t>
  </si>
  <si>
    <t>Montáž výložníka pre parkové a záhradné svietidlá</t>
  </si>
  <si>
    <t>1648823791</t>
  </si>
  <si>
    <t>8</t>
  </si>
  <si>
    <t>3483700018000.S1</t>
  </si>
  <si>
    <t>Výložník 30cm</t>
  </si>
  <si>
    <t>980631768</t>
  </si>
  <si>
    <t>9</t>
  </si>
  <si>
    <t>210201430.S</t>
  </si>
  <si>
    <t>Zapojenie svietidla 1x svetelný zdroj, parkového a záhradného na stĺp LED</t>
  </si>
  <si>
    <t>632332522</t>
  </si>
  <si>
    <t>10</t>
  </si>
  <si>
    <t>3483700005000.S1</t>
  </si>
  <si>
    <t>Svietidlo vonkajšie parkové LED na stĺp 1x25W, 155LM/W,3875LM, 5000K,prep. ochr. 10kV,IP 66,IK 09,100-240 VAC,50/60 Hz</t>
  </si>
  <si>
    <t>505042199</t>
  </si>
  <si>
    <t>11</t>
  </si>
  <si>
    <t>210800146.S</t>
  </si>
  <si>
    <t>Kábel medený uložený pevne CYKY 450/750 V 3x1,5</t>
  </si>
  <si>
    <t>786148028</t>
  </si>
  <si>
    <t>12</t>
  </si>
  <si>
    <t>341110000700.S</t>
  </si>
  <si>
    <t>Kábel medený CYKY 3x1,5 mm2</t>
  </si>
  <si>
    <t>-703061299</t>
  </si>
  <si>
    <t>13</t>
  </si>
  <si>
    <t>210010027.S</t>
  </si>
  <si>
    <t>Rúrka ohybná elektroinštalačná z PVC typ FXP 32, uložená pevne</t>
  </si>
  <si>
    <t>922062804</t>
  </si>
  <si>
    <t>14</t>
  </si>
  <si>
    <t>345710009300.S</t>
  </si>
  <si>
    <t>Rúrka ohybná vlnitá pancierová so strednou mechanickou odolnosťou z PVC-U, D 32</t>
  </si>
  <si>
    <t>-9551139</t>
  </si>
  <si>
    <t>15</t>
  </si>
  <si>
    <t>210201880.S</t>
  </si>
  <si>
    <t>Montáž stožiarovej svorkovnice pre 1 poistku</t>
  </si>
  <si>
    <t>-1175980765</t>
  </si>
  <si>
    <t>16</t>
  </si>
  <si>
    <t>348370004900.S</t>
  </si>
  <si>
    <t xml:space="preserve">Svorkovnica stožiarová NTB 1 pre 1 poistku </t>
  </si>
  <si>
    <t>1140175256</t>
  </si>
  <si>
    <t>17</t>
  </si>
  <si>
    <t>345290008800.S</t>
  </si>
  <si>
    <t>Patrón poistkový 10A</t>
  </si>
  <si>
    <t>698703542</t>
  </si>
  <si>
    <t>18</t>
  </si>
  <si>
    <t>210220001.S</t>
  </si>
  <si>
    <t>Uzemňovacie vedenie na povrchu FeZn drôt zvodový Ø 8-10</t>
  </si>
  <si>
    <t>53449480</t>
  </si>
  <si>
    <t>19</t>
  </si>
  <si>
    <t>210220021.S</t>
  </si>
  <si>
    <t>Uzemňovacie vedenie v zemi FeZn vrátane izolácie spojov O 10 mm</t>
  </si>
  <si>
    <t>-2042627510</t>
  </si>
  <si>
    <t>354410054800.S</t>
  </si>
  <si>
    <t>Drôt bleskozvodový FeZn, d 10 mm</t>
  </si>
  <si>
    <t>kg</t>
  </si>
  <si>
    <t>-911446713</t>
  </si>
  <si>
    <t>VV</t>
  </si>
  <si>
    <t>1078,4*0,625 'Prepočítané koeficientom množstva</t>
  </si>
  <si>
    <t>21</t>
  </si>
  <si>
    <t>354410068000.S</t>
  </si>
  <si>
    <t>Oko káblové lisované AL kruhové 16/i</t>
  </si>
  <si>
    <t>898582458</t>
  </si>
  <si>
    <t>22</t>
  </si>
  <si>
    <t>210220443.S</t>
  </si>
  <si>
    <t>Svorka ECu 57F25 uzemňovacia SR03</t>
  </si>
  <si>
    <t>1029678851</t>
  </si>
  <si>
    <t>23</t>
  </si>
  <si>
    <t>354410000900.S</t>
  </si>
  <si>
    <t xml:space="preserve">Svorka FeZn uzemňovacia označenie SR 03 </t>
  </si>
  <si>
    <t>-1683218960</t>
  </si>
  <si>
    <t>46-M</t>
  </si>
  <si>
    <t>Zemné práce vykonávané pri externých montážnych prácach</t>
  </si>
  <si>
    <t>24</t>
  </si>
  <si>
    <t>210204122.S</t>
  </si>
  <si>
    <t>Stožiarová pätka betónová</t>
  </si>
  <si>
    <t>1231763762</t>
  </si>
  <si>
    <t>25</t>
  </si>
  <si>
    <t>589310003500.S</t>
  </si>
  <si>
    <t>Betón STN EN 206-1-C 16/20 z cementu portlandského</t>
  </si>
  <si>
    <t>m3</t>
  </si>
  <si>
    <t>212344905</t>
  </si>
  <si>
    <t>26</t>
  </si>
  <si>
    <t>460050713.S</t>
  </si>
  <si>
    <t>Výkop jamy pre stožiar verejného osvetlenia do 2 m3 vrátane, strojový výkop v zemina triedy 3</t>
  </si>
  <si>
    <t>508527249</t>
  </si>
  <si>
    <t>27</t>
  </si>
  <si>
    <t>275351215.S</t>
  </si>
  <si>
    <t>Debnenie stien základových pätiek, zhotovenie-dielce</t>
  </si>
  <si>
    <t>m2</t>
  </si>
  <si>
    <t>1477397402</t>
  </si>
  <si>
    <t>28</t>
  </si>
  <si>
    <t>275351216.S</t>
  </si>
  <si>
    <t>Debnenie stien základovýcb pätiek, odstránenie-dielce</t>
  </si>
  <si>
    <t>817396928</t>
  </si>
  <si>
    <t>29</t>
  </si>
  <si>
    <t>141720011.S</t>
  </si>
  <si>
    <t>Neriadené zemné pretláčanie v hornine tr. 3-4, priemer pretláčania do 50 mm</t>
  </si>
  <si>
    <t>99659233</t>
  </si>
  <si>
    <t>30</t>
  </si>
  <si>
    <t>460202163.S</t>
  </si>
  <si>
    <t>Hĺbenie káblovej ryhy strojne 35 cm širokej a 80 cm hlbokej, v zemine triedy 3</t>
  </si>
  <si>
    <t>2102361406</t>
  </si>
  <si>
    <t>31</t>
  </si>
  <si>
    <t>460490012.S</t>
  </si>
  <si>
    <t>Rozvinutie a uloženie výstražnej fólie z PE do ryhy, šírka do 33 cm</t>
  </si>
  <si>
    <t>-1353183924</t>
  </si>
  <si>
    <t>32</t>
  </si>
  <si>
    <t>283230008000</t>
  </si>
  <si>
    <t>Výstražná fóla PE, šxhr 300x0,08 mm, dĺ. 250 m, farba červená, HAGARD</t>
  </si>
  <si>
    <t>843812381</t>
  </si>
  <si>
    <t>33</t>
  </si>
  <si>
    <t>460560163.S</t>
  </si>
  <si>
    <t>Zásyp nezap. káblovej ryhy bez zhutn. zeminy, 35 cm širokej, 80 cm hlbokej v zemine tr. 3</t>
  </si>
  <si>
    <t>-1027341156</t>
  </si>
  <si>
    <t>34</t>
  </si>
  <si>
    <t>460620013.S</t>
  </si>
  <si>
    <t>Proviz. úprava terénu v zemine tr. 3, aby nerovnosti terénu neboli väčšie ako 2 cm od vodor.hladiny</t>
  </si>
  <si>
    <t>2002849532</t>
  </si>
  <si>
    <t>HSV</t>
  </si>
  <si>
    <t>Práce a dodávky HSV</t>
  </si>
  <si>
    <t>Ostatné konštrukcie a práce-búranie</t>
  </si>
  <si>
    <t>35</t>
  </si>
  <si>
    <t>210962068.S</t>
  </si>
  <si>
    <t xml:space="preserve">Demontáž stožiara osvetľovacieho </t>
  </si>
  <si>
    <t>1370553846</t>
  </si>
  <si>
    <t>36</t>
  </si>
  <si>
    <t>979081111.S</t>
  </si>
  <si>
    <t xml:space="preserve">Odvoz sutiny a vybúraných hmôt na skládku </t>
  </si>
  <si>
    <t>t</t>
  </si>
  <si>
    <t>-238062829</t>
  </si>
  <si>
    <t>37</t>
  </si>
  <si>
    <t>979082111.S</t>
  </si>
  <si>
    <t xml:space="preserve">Vnútrostavenisková doprava sutiny a vybúraných hmôt </t>
  </si>
  <si>
    <t>399100953</t>
  </si>
  <si>
    <t>HZS</t>
  </si>
  <si>
    <t>Hodinové zúčtovacie sadzby</t>
  </si>
  <si>
    <t>38</t>
  </si>
  <si>
    <t>HZS000111.S</t>
  </si>
  <si>
    <t>Stavebno montážne práce menej náročne, pomocné alebo manipulačné (Tr. 1) v rozsahu viac ako 8 hodín</t>
  </si>
  <si>
    <t>hod</t>
  </si>
  <si>
    <t>512</t>
  </si>
  <si>
    <t>795724169</t>
  </si>
  <si>
    <t>39</t>
  </si>
  <si>
    <t>K12</t>
  </si>
  <si>
    <t>Skúšobná prevádzka</t>
  </si>
  <si>
    <t>-763916754</t>
  </si>
  <si>
    <t>40</t>
  </si>
  <si>
    <t>K666</t>
  </si>
  <si>
    <t>Práca s montážnou plošinou</t>
  </si>
  <si>
    <t>1395885136</t>
  </si>
  <si>
    <t>95-M</t>
  </si>
  <si>
    <t>Revízie</t>
  </si>
  <si>
    <t>41</t>
  </si>
  <si>
    <t>950107001.S</t>
  </si>
  <si>
    <t>Pomocné práce pri revíziách vypnutie vedenia, preskúšanie a zaistenie vypnutého stavu, zapnutie v jednom objekte</t>
  </si>
  <si>
    <t>262144</t>
  </si>
  <si>
    <t>1160583778</t>
  </si>
  <si>
    <t>42</t>
  </si>
  <si>
    <t>HZS000114.S</t>
  </si>
  <si>
    <t>Stavebno montážne práce najnáročnejšie na odbornosť - prehliadky pracoviska a revízie (Tr. 4) v rozsahu viac ako 8 hodín</t>
  </si>
  <si>
    <t>1666893866</t>
  </si>
  <si>
    <t>VRN</t>
  </si>
  <si>
    <t>Vedľajšie rozpočtové náklady</t>
  </si>
  <si>
    <t>43</t>
  </si>
  <si>
    <t>000300013.S</t>
  </si>
  <si>
    <t>Vytýčenie trasy - vykonávané pred výstavbou určenie priebehu nadzemného alebo podzemného existujúceho aj plánovaného vedenia</t>
  </si>
  <si>
    <t>km</t>
  </si>
  <si>
    <t>1024</t>
  </si>
  <si>
    <t>-1388350927</t>
  </si>
  <si>
    <t>44</t>
  </si>
  <si>
    <t>000300031.S</t>
  </si>
  <si>
    <t>Geodetické práce - vykonávané po výstavbe zameranie skutočného vyhotovenia stavby</t>
  </si>
  <si>
    <t>1715322231</t>
  </si>
  <si>
    <t>45</t>
  </si>
  <si>
    <t>000700011.S</t>
  </si>
  <si>
    <t>Dopravné náklady - mimostavenisková doprava objektivizácia dopravných nákladov materiálov</t>
  </si>
  <si>
    <t>eur</t>
  </si>
  <si>
    <t>396434823</t>
  </si>
  <si>
    <t>46</t>
  </si>
  <si>
    <t>PM1</t>
  </si>
  <si>
    <t>Podružný materiál</t>
  </si>
  <si>
    <t>-1887008291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</si>
</sst>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3" fillId="0" borderId="14" xfId="0" applyNumberFormat="1" applyFont="1" applyBorder="1" applyAlignment="1">
      <alignment horizontal="right" vertical="center"/>
    </xf>
    <xf numFmtId="4" fontId="13" fillId="0" borderId="0" xfId="0" applyNumberFormat="1" applyFont="1" applyBorder="1" applyAlignment="1">
      <alignment horizontal="right"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4" fontId="16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4" fillId="0" borderId="0" xfId="0" applyNumberFormat="1" applyFont="1" applyAlignment="1"/>
    <xf numFmtId="167" fontId="31" fillId="0" borderId="12" xfId="0" applyNumberFormat="1" applyFont="1" applyBorder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167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7" fontId="8" fillId="0" borderId="0" xfId="0" applyNumberFormat="1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49" fontId="22" fillId="0" borderId="22" xfId="0" applyNumberFormat="1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167" fontId="22" fillId="0" borderId="22" xfId="0" applyNumberFormat="1" applyFont="1" applyBorder="1" applyAlignment="1" applyProtection="1">
      <alignment vertical="center"/>
      <protection locked="0"/>
    </xf>
    <xf numFmtId="167" fontId="22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center" vertical="center"/>
    </xf>
    <xf numFmtId="167" fontId="23" fillId="0" borderId="0" xfId="0" applyNumberFormat="1" applyFont="1" applyBorder="1" applyAlignment="1">
      <alignment vertical="center"/>
    </xf>
    <xf numFmtId="166" fontId="23" fillId="0" borderId="0" xfId="0" applyNumberFormat="1" applyFont="1" applyBorder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167" fontId="33" fillId="3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9" fillId="0" borderId="3" xfId="0" applyFont="1" applyBorder="1" applyAlignment="1">
      <alignment vertical="center"/>
    </xf>
    <xf numFmtId="0" fontId="3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33" fillId="3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167" fontId="23" fillId="0" borderId="20" xfId="0" applyNumberFormat="1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0" fillId="0" borderId="0" xfId="0"/>
    <xf numFmtId="0" fontId="22" fillId="5" borderId="6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right" vertical="center"/>
    </xf>
    <xf numFmtId="0" fontId="22" fillId="5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64" fontId="16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5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workbookViewId="0"/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9" width="25.83203125" style="1" hidden="1" customWidth="1"/>
    <col min="50" max="51" width="21.6640625" style="1" hidden="1" customWidth="1"/>
    <col min="52" max="53" width="25" style="1" hidden="1" customWidth="1"/>
    <col min="54" max="54" width="21.6640625" style="1" hidden="1" customWidth="1"/>
    <col min="55" max="55" width="19.1640625" style="1" hidden="1" customWidth="1"/>
    <col min="56" max="56" width="25" style="1" hidden="1" customWidth="1"/>
    <col min="57" max="57" width="21.6640625" style="1" hidden="1" customWidth="1"/>
    <col min="58" max="58" width="19.1640625" style="1" hidden="1" customWidth="1"/>
    <col min="59" max="59" width="66.5" style="1" customWidth="1"/>
    <col min="71" max="91" width="9.33203125" style="1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4</v>
      </c>
      <c r="BV1" s="14" t="s">
        <v>5</v>
      </c>
    </row>
    <row r="2" spans="1:74" s="1" customFormat="1" ht="36.950000000000003" customHeight="1">
      <c r="AR2" s="186" t="s">
        <v>6</v>
      </c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F2" s="187"/>
      <c r="BG2" s="187"/>
      <c r="BS2" s="15" t="s">
        <v>7</v>
      </c>
      <c r="BT2" s="15" t="s">
        <v>8</v>
      </c>
    </row>
    <row r="3" spans="1:74" s="1" customFormat="1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7</v>
      </c>
      <c r="BT3" s="15" t="s">
        <v>8</v>
      </c>
    </row>
    <row r="4" spans="1:74" s="1" customFormat="1" ht="24.95" customHeight="1">
      <c r="B4" s="18"/>
      <c r="D4" s="19" t="s">
        <v>9</v>
      </c>
      <c r="AR4" s="18"/>
      <c r="AS4" s="20" t="s">
        <v>10</v>
      </c>
      <c r="BG4" s="21" t="s">
        <v>11</v>
      </c>
      <c r="BS4" s="15" t="s">
        <v>7</v>
      </c>
    </row>
    <row r="5" spans="1:74" s="1" customFormat="1" ht="12" customHeight="1">
      <c r="B5" s="18"/>
      <c r="D5" s="22" t="s">
        <v>12</v>
      </c>
      <c r="K5" s="220" t="s">
        <v>13</v>
      </c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R5" s="18"/>
      <c r="BG5" s="217" t="s">
        <v>14</v>
      </c>
      <c r="BS5" s="15" t="s">
        <v>7</v>
      </c>
    </row>
    <row r="6" spans="1:74" s="1" customFormat="1" ht="36.950000000000003" customHeight="1">
      <c r="B6" s="18"/>
      <c r="D6" s="24" t="s">
        <v>15</v>
      </c>
      <c r="K6" s="221" t="s">
        <v>16</v>
      </c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187"/>
      <c r="AM6" s="187"/>
      <c r="AN6" s="187"/>
      <c r="AO6" s="187"/>
      <c r="AR6" s="18"/>
      <c r="BG6" s="218"/>
      <c r="BS6" s="15" t="s">
        <v>7</v>
      </c>
    </row>
    <row r="7" spans="1:74" s="1" customFormat="1" ht="12" customHeight="1">
      <c r="B7" s="18"/>
      <c r="D7" s="25" t="s">
        <v>17</v>
      </c>
      <c r="K7" s="23" t="s">
        <v>1</v>
      </c>
      <c r="AK7" s="25" t="s">
        <v>18</v>
      </c>
      <c r="AN7" s="23" t="s">
        <v>1</v>
      </c>
      <c r="AR7" s="18"/>
      <c r="BG7" s="218"/>
      <c r="BS7" s="15" t="s">
        <v>7</v>
      </c>
    </row>
    <row r="8" spans="1:74" s="1" customFormat="1" ht="12" customHeight="1">
      <c r="B8" s="18"/>
      <c r="D8" s="25" t="s">
        <v>19</v>
      </c>
      <c r="K8" s="23" t="s">
        <v>20</v>
      </c>
      <c r="AK8" s="25" t="s">
        <v>21</v>
      </c>
      <c r="AN8" s="26" t="s">
        <v>22</v>
      </c>
      <c r="AR8" s="18"/>
      <c r="BG8" s="218"/>
      <c r="BS8" s="15" t="s">
        <v>7</v>
      </c>
    </row>
    <row r="9" spans="1:74" s="1" customFormat="1" ht="14.45" customHeight="1">
      <c r="B9" s="18"/>
      <c r="AR9" s="18"/>
      <c r="BG9" s="218"/>
      <c r="BS9" s="15" t="s">
        <v>7</v>
      </c>
    </row>
    <row r="10" spans="1:74" s="1" customFormat="1" ht="12" customHeight="1">
      <c r="B10" s="18"/>
      <c r="D10" s="25" t="s">
        <v>23</v>
      </c>
      <c r="AK10" s="25" t="s">
        <v>24</v>
      </c>
      <c r="AN10" s="23" t="s">
        <v>1</v>
      </c>
      <c r="AR10" s="18"/>
      <c r="BG10" s="218"/>
      <c r="BS10" s="15" t="s">
        <v>7</v>
      </c>
    </row>
    <row r="11" spans="1:74" s="1" customFormat="1" ht="18.399999999999999" customHeight="1">
      <c r="B11" s="18"/>
      <c r="E11" s="23" t="s">
        <v>25</v>
      </c>
      <c r="AK11" s="25" t="s">
        <v>26</v>
      </c>
      <c r="AN11" s="23" t="s">
        <v>1</v>
      </c>
      <c r="AR11" s="18"/>
      <c r="BG11" s="218"/>
      <c r="BS11" s="15" t="s">
        <v>7</v>
      </c>
    </row>
    <row r="12" spans="1:74" s="1" customFormat="1" ht="6.95" customHeight="1">
      <c r="B12" s="18"/>
      <c r="AR12" s="18"/>
      <c r="BG12" s="218"/>
      <c r="BS12" s="15" t="s">
        <v>7</v>
      </c>
    </row>
    <row r="13" spans="1:74" s="1" customFormat="1" ht="12" customHeight="1">
      <c r="B13" s="18"/>
      <c r="D13" s="25" t="s">
        <v>27</v>
      </c>
      <c r="AK13" s="25" t="s">
        <v>24</v>
      </c>
      <c r="AN13" s="27" t="s">
        <v>28</v>
      </c>
      <c r="AR13" s="18"/>
      <c r="BG13" s="218"/>
      <c r="BS13" s="15" t="s">
        <v>7</v>
      </c>
    </row>
    <row r="14" spans="1:74" ht="12.75">
      <c r="B14" s="18"/>
      <c r="E14" s="222" t="s">
        <v>28</v>
      </c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3"/>
      <c r="AC14" s="223"/>
      <c r="AD14" s="223"/>
      <c r="AE14" s="223"/>
      <c r="AF14" s="223"/>
      <c r="AG14" s="223"/>
      <c r="AH14" s="223"/>
      <c r="AI14" s="223"/>
      <c r="AJ14" s="223"/>
      <c r="AK14" s="25" t="s">
        <v>26</v>
      </c>
      <c r="AN14" s="27" t="s">
        <v>28</v>
      </c>
      <c r="AR14" s="18"/>
      <c r="BG14" s="218"/>
      <c r="BS14" s="15" t="s">
        <v>7</v>
      </c>
    </row>
    <row r="15" spans="1:74" s="1" customFormat="1" ht="6.95" customHeight="1">
      <c r="B15" s="18"/>
      <c r="AR15" s="18"/>
      <c r="BG15" s="218"/>
      <c r="BS15" s="15" t="s">
        <v>3</v>
      </c>
    </row>
    <row r="16" spans="1:74" s="1" customFormat="1" ht="12" customHeight="1">
      <c r="B16" s="18"/>
      <c r="D16" s="25" t="s">
        <v>29</v>
      </c>
      <c r="AK16" s="25" t="s">
        <v>24</v>
      </c>
      <c r="AN16" s="23" t="s">
        <v>1</v>
      </c>
      <c r="AR16" s="18"/>
      <c r="BG16" s="218"/>
      <c r="BS16" s="15" t="s">
        <v>3</v>
      </c>
    </row>
    <row r="17" spans="1:71" s="1" customFormat="1" ht="18.399999999999999" customHeight="1">
      <c r="B17" s="18"/>
      <c r="E17" s="23" t="s">
        <v>30</v>
      </c>
      <c r="AK17" s="25" t="s">
        <v>26</v>
      </c>
      <c r="AN17" s="23" t="s">
        <v>1</v>
      </c>
      <c r="AR17" s="18"/>
      <c r="BG17" s="218"/>
      <c r="BS17" s="15" t="s">
        <v>4</v>
      </c>
    </row>
    <row r="18" spans="1:71" s="1" customFormat="1" ht="6.95" customHeight="1">
      <c r="B18" s="18"/>
      <c r="AR18" s="18"/>
      <c r="BG18" s="218"/>
      <c r="BS18" s="15" t="s">
        <v>31</v>
      </c>
    </row>
    <row r="19" spans="1:71" s="1" customFormat="1" ht="12" customHeight="1">
      <c r="B19" s="18"/>
      <c r="D19" s="25" t="s">
        <v>32</v>
      </c>
      <c r="AK19" s="25" t="s">
        <v>24</v>
      </c>
      <c r="AN19" s="23" t="s">
        <v>1</v>
      </c>
      <c r="AR19" s="18"/>
      <c r="BG19" s="218"/>
      <c r="BS19" s="15" t="s">
        <v>31</v>
      </c>
    </row>
    <row r="20" spans="1:71" s="1" customFormat="1" ht="18.399999999999999" customHeight="1">
      <c r="B20" s="18"/>
      <c r="E20" s="23" t="s">
        <v>30</v>
      </c>
      <c r="AK20" s="25" t="s">
        <v>26</v>
      </c>
      <c r="AN20" s="23" t="s">
        <v>1</v>
      </c>
      <c r="AR20" s="18"/>
      <c r="BG20" s="218"/>
      <c r="BS20" s="15" t="s">
        <v>4</v>
      </c>
    </row>
    <row r="21" spans="1:71" s="1" customFormat="1" ht="6.95" customHeight="1">
      <c r="B21" s="18"/>
      <c r="AR21" s="18"/>
      <c r="BG21" s="218"/>
    </row>
    <row r="22" spans="1:71" s="1" customFormat="1" ht="12" customHeight="1">
      <c r="B22" s="18"/>
      <c r="D22" s="25" t="s">
        <v>33</v>
      </c>
      <c r="AR22" s="18"/>
      <c r="BG22" s="218"/>
    </row>
    <row r="23" spans="1:71" s="1" customFormat="1" ht="16.5" customHeight="1">
      <c r="B23" s="18"/>
      <c r="E23" s="224" t="s">
        <v>1</v>
      </c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  <c r="AA23" s="224"/>
      <c r="AB23" s="224"/>
      <c r="AC23" s="224"/>
      <c r="AD23" s="224"/>
      <c r="AE23" s="224"/>
      <c r="AF23" s="224"/>
      <c r="AG23" s="224"/>
      <c r="AH23" s="224"/>
      <c r="AI23" s="224"/>
      <c r="AJ23" s="224"/>
      <c r="AK23" s="224"/>
      <c r="AL23" s="224"/>
      <c r="AM23" s="224"/>
      <c r="AN23" s="224"/>
      <c r="AR23" s="18"/>
      <c r="BG23" s="218"/>
    </row>
    <row r="24" spans="1:71" s="1" customFormat="1" ht="6.95" customHeight="1">
      <c r="B24" s="18"/>
      <c r="AR24" s="18"/>
      <c r="BG24" s="218"/>
    </row>
    <row r="25" spans="1:71" s="1" customFormat="1" ht="6.95" customHeight="1">
      <c r="B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8"/>
      <c r="BG25" s="218"/>
    </row>
    <row r="26" spans="1:71" s="2" customFormat="1" ht="25.9" customHeight="1">
      <c r="A26" s="30"/>
      <c r="B26" s="31"/>
      <c r="C26" s="30"/>
      <c r="D26" s="32" t="s">
        <v>34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25">
        <f>ROUND(AG94,2)</f>
        <v>0</v>
      </c>
      <c r="AL26" s="226"/>
      <c r="AM26" s="226"/>
      <c r="AN26" s="226"/>
      <c r="AO26" s="226"/>
      <c r="AP26" s="30"/>
      <c r="AQ26" s="30"/>
      <c r="AR26" s="31"/>
      <c r="BG26" s="218"/>
    </row>
    <row r="27" spans="1:71" s="2" customFormat="1" ht="6.95" customHeight="1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1"/>
      <c r="BG27" s="218"/>
    </row>
    <row r="28" spans="1:71" s="2" customFormat="1" ht="12.7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227" t="s">
        <v>35</v>
      </c>
      <c r="M28" s="227"/>
      <c r="N28" s="227"/>
      <c r="O28" s="227"/>
      <c r="P28" s="227"/>
      <c r="Q28" s="30"/>
      <c r="R28" s="30"/>
      <c r="S28" s="30"/>
      <c r="T28" s="30"/>
      <c r="U28" s="30"/>
      <c r="V28" s="30"/>
      <c r="W28" s="227" t="s">
        <v>36</v>
      </c>
      <c r="X28" s="227"/>
      <c r="Y28" s="227"/>
      <c r="Z28" s="227"/>
      <c r="AA28" s="227"/>
      <c r="AB28" s="227"/>
      <c r="AC28" s="227"/>
      <c r="AD28" s="227"/>
      <c r="AE28" s="227"/>
      <c r="AF28" s="30"/>
      <c r="AG28" s="30"/>
      <c r="AH28" s="30"/>
      <c r="AI28" s="30"/>
      <c r="AJ28" s="30"/>
      <c r="AK28" s="227" t="s">
        <v>37</v>
      </c>
      <c r="AL28" s="227"/>
      <c r="AM28" s="227"/>
      <c r="AN28" s="227"/>
      <c r="AO28" s="227"/>
      <c r="AP28" s="30"/>
      <c r="AQ28" s="30"/>
      <c r="AR28" s="31"/>
      <c r="BG28" s="218"/>
    </row>
    <row r="29" spans="1:71" s="3" customFormat="1" ht="14.45" customHeight="1">
      <c r="B29" s="35"/>
      <c r="D29" s="25" t="s">
        <v>38</v>
      </c>
      <c r="F29" s="36" t="s">
        <v>39</v>
      </c>
      <c r="L29" s="209">
        <v>0.2</v>
      </c>
      <c r="M29" s="208"/>
      <c r="N29" s="208"/>
      <c r="O29" s="208"/>
      <c r="P29" s="208"/>
      <c r="Q29" s="37"/>
      <c r="R29" s="37"/>
      <c r="S29" s="37"/>
      <c r="T29" s="37"/>
      <c r="U29" s="37"/>
      <c r="V29" s="37"/>
      <c r="W29" s="207">
        <f>ROUND(BB94, 2)</f>
        <v>0</v>
      </c>
      <c r="X29" s="208"/>
      <c r="Y29" s="208"/>
      <c r="Z29" s="208"/>
      <c r="AA29" s="208"/>
      <c r="AB29" s="208"/>
      <c r="AC29" s="208"/>
      <c r="AD29" s="208"/>
      <c r="AE29" s="208"/>
      <c r="AF29" s="37"/>
      <c r="AG29" s="37"/>
      <c r="AH29" s="37"/>
      <c r="AI29" s="37"/>
      <c r="AJ29" s="37"/>
      <c r="AK29" s="207">
        <f>ROUND(AX94, 2)</f>
        <v>0</v>
      </c>
      <c r="AL29" s="208"/>
      <c r="AM29" s="208"/>
      <c r="AN29" s="208"/>
      <c r="AO29" s="208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G29" s="219"/>
    </row>
    <row r="30" spans="1:71" s="3" customFormat="1" ht="14.45" customHeight="1">
      <c r="B30" s="35"/>
      <c r="F30" s="36" t="s">
        <v>40</v>
      </c>
      <c r="L30" s="209">
        <v>0.2</v>
      </c>
      <c r="M30" s="208"/>
      <c r="N30" s="208"/>
      <c r="O30" s="208"/>
      <c r="P30" s="208"/>
      <c r="Q30" s="37"/>
      <c r="R30" s="37"/>
      <c r="S30" s="37"/>
      <c r="T30" s="37"/>
      <c r="U30" s="37"/>
      <c r="V30" s="37"/>
      <c r="W30" s="207">
        <f>ROUND(BC94, 2)</f>
        <v>0</v>
      </c>
      <c r="X30" s="208"/>
      <c r="Y30" s="208"/>
      <c r="Z30" s="208"/>
      <c r="AA30" s="208"/>
      <c r="AB30" s="208"/>
      <c r="AC30" s="208"/>
      <c r="AD30" s="208"/>
      <c r="AE30" s="208"/>
      <c r="AF30" s="37"/>
      <c r="AG30" s="37"/>
      <c r="AH30" s="37"/>
      <c r="AI30" s="37"/>
      <c r="AJ30" s="37"/>
      <c r="AK30" s="207">
        <f>ROUND(AY94, 2)</f>
        <v>0</v>
      </c>
      <c r="AL30" s="208"/>
      <c r="AM30" s="208"/>
      <c r="AN30" s="208"/>
      <c r="AO30" s="208"/>
      <c r="AP30" s="37"/>
      <c r="AQ30" s="37"/>
      <c r="AR30" s="38"/>
      <c r="AS30" s="37"/>
      <c r="AT30" s="37"/>
      <c r="AU30" s="37"/>
      <c r="AV30" s="37"/>
      <c r="AW30" s="37"/>
      <c r="AX30" s="37"/>
      <c r="AY30" s="37"/>
      <c r="AZ30" s="37"/>
      <c r="BG30" s="219"/>
    </row>
    <row r="31" spans="1:71" s="3" customFormat="1" ht="14.45" hidden="1" customHeight="1">
      <c r="B31" s="35"/>
      <c r="F31" s="25" t="s">
        <v>41</v>
      </c>
      <c r="L31" s="216">
        <v>0.2</v>
      </c>
      <c r="M31" s="215"/>
      <c r="N31" s="215"/>
      <c r="O31" s="215"/>
      <c r="P31" s="215"/>
      <c r="W31" s="214">
        <f>ROUND(BD94, 2)</f>
        <v>0</v>
      </c>
      <c r="X31" s="215"/>
      <c r="Y31" s="215"/>
      <c r="Z31" s="215"/>
      <c r="AA31" s="215"/>
      <c r="AB31" s="215"/>
      <c r="AC31" s="215"/>
      <c r="AD31" s="215"/>
      <c r="AE31" s="215"/>
      <c r="AK31" s="214">
        <v>0</v>
      </c>
      <c r="AL31" s="215"/>
      <c r="AM31" s="215"/>
      <c r="AN31" s="215"/>
      <c r="AO31" s="215"/>
      <c r="AR31" s="35"/>
      <c r="BG31" s="219"/>
    </row>
    <row r="32" spans="1:71" s="3" customFormat="1" ht="14.45" hidden="1" customHeight="1">
      <c r="B32" s="35"/>
      <c r="F32" s="25" t="s">
        <v>42</v>
      </c>
      <c r="L32" s="216">
        <v>0.2</v>
      </c>
      <c r="M32" s="215"/>
      <c r="N32" s="215"/>
      <c r="O32" s="215"/>
      <c r="P32" s="215"/>
      <c r="W32" s="214">
        <f>ROUND(BE94, 2)</f>
        <v>0</v>
      </c>
      <c r="X32" s="215"/>
      <c r="Y32" s="215"/>
      <c r="Z32" s="215"/>
      <c r="AA32" s="215"/>
      <c r="AB32" s="215"/>
      <c r="AC32" s="215"/>
      <c r="AD32" s="215"/>
      <c r="AE32" s="215"/>
      <c r="AK32" s="214">
        <v>0</v>
      </c>
      <c r="AL32" s="215"/>
      <c r="AM32" s="215"/>
      <c r="AN32" s="215"/>
      <c r="AO32" s="215"/>
      <c r="AR32" s="35"/>
      <c r="BG32" s="219"/>
    </row>
    <row r="33" spans="1:59" s="3" customFormat="1" ht="14.45" hidden="1" customHeight="1">
      <c r="B33" s="35"/>
      <c r="F33" s="36" t="s">
        <v>43</v>
      </c>
      <c r="L33" s="209">
        <v>0</v>
      </c>
      <c r="M33" s="208"/>
      <c r="N33" s="208"/>
      <c r="O33" s="208"/>
      <c r="P33" s="208"/>
      <c r="Q33" s="37"/>
      <c r="R33" s="37"/>
      <c r="S33" s="37"/>
      <c r="T33" s="37"/>
      <c r="U33" s="37"/>
      <c r="V33" s="37"/>
      <c r="W33" s="207">
        <f>ROUND(BF94, 2)</f>
        <v>0</v>
      </c>
      <c r="X33" s="208"/>
      <c r="Y33" s="208"/>
      <c r="Z33" s="208"/>
      <c r="AA33" s="208"/>
      <c r="AB33" s="208"/>
      <c r="AC33" s="208"/>
      <c r="AD33" s="208"/>
      <c r="AE33" s="208"/>
      <c r="AF33" s="37"/>
      <c r="AG33" s="37"/>
      <c r="AH33" s="37"/>
      <c r="AI33" s="37"/>
      <c r="AJ33" s="37"/>
      <c r="AK33" s="207">
        <v>0</v>
      </c>
      <c r="AL33" s="208"/>
      <c r="AM33" s="208"/>
      <c r="AN33" s="208"/>
      <c r="AO33" s="208"/>
      <c r="AP33" s="37"/>
      <c r="AQ33" s="37"/>
      <c r="AR33" s="38"/>
      <c r="AS33" s="37"/>
      <c r="AT33" s="37"/>
      <c r="AU33" s="37"/>
      <c r="AV33" s="37"/>
      <c r="AW33" s="37"/>
      <c r="AX33" s="37"/>
      <c r="AY33" s="37"/>
      <c r="AZ33" s="37"/>
      <c r="BG33" s="219"/>
    </row>
    <row r="34" spans="1:59" s="2" customFormat="1" ht="6.95" customHeight="1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BG34" s="218"/>
    </row>
    <row r="35" spans="1:59" s="2" customFormat="1" ht="25.9" customHeight="1">
      <c r="A35" s="30"/>
      <c r="B35" s="31"/>
      <c r="C35" s="39"/>
      <c r="D35" s="40" t="s">
        <v>44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2" t="s">
        <v>45</v>
      </c>
      <c r="U35" s="41"/>
      <c r="V35" s="41"/>
      <c r="W35" s="41"/>
      <c r="X35" s="210" t="s">
        <v>46</v>
      </c>
      <c r="Y35" s="211"/>
      <c r="Z35" s="211"/>
      <c r="AA35" s="211"/>
      <c r="AB35" s="211"/>
      <c r="AC35" s="41"/>
      <c r="AD35" s="41"/>
      <c r="AE35" s="41"/>
      <c r="AF35" s="41"/>
      <c r="AG35" s="41"/>
      <c r="AH35" s="41"/>
      <c r="AI35" s="41"/>
      <c r="AJ35" s="41"/>
      <c r="AK35" s="212">
        <f>SUM(AK26:AK33)</f>
        <v>0</v>
      </c>
      <c r="AL35" s="211"/>
      <c r="AM35" s="211"/>
      <c r="AN35" s="211"/>
      <c r="AO35" s="213"/>
      <c r="AP35" s="39"/>
      <c r="AQ35" s="39"/>
      <c r="AR35" s="31"/>
      <c r="BG35" s="30"/>
    </row>
    <row r="36" spans="1:59" s="2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1"/>
      <c r="BG36" s="30"/>
    </row>
    <row r="37" spans="1:59" s="2" customFormat="1" ht="14.45" customHeight="1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1"/>
      <c r="BG37" s="30"/>
    </row>
    <row r="38" spans="1:59" s="1" customFormat="1" ht="14.45" customHeight="1">
      <c r="B38" s="18"/>
      <c r="AR38" s="18"/>
    </row>
    <row r="39" spans="1:59" s="1" customFormat="1" ht="14.45" customHeight="1">
      <c r="B39" s="18"/>
      <c r="AR39" s="18"/>
    </row>
    <row r="40" spans="1:59" s="1" customFormat="1" ht="14.45" customHeight="1">
      <c r="B40" s="18"/>
      <c r="AR40" s="18"/>
    </row>
    <row r="41" spans="1:59" s="1" customFormat="1" ht="14.45" customHeight="1">
      <c r="B41" s="18"/>
      <c r="AR41" s="18"/>
    </row>
    <row r="42" spans="1:59" s="1" customFormat="1" ht="14.45" customHeight="1">
      <c r="B42" s="18"/>
      <c r="AR42" s="18"/>
    </row>
    <row r="43" spans="1:59" s="1" customFormat="1" ht="14.45" customHeight="1">
      <c r="B43" s="18"/>
      <c r="AR43" s="18"/>
    </row>
    <row r="44" spans="1:59" s="1" customFormat="1" ht="14.45" customHeight="1">
      <c r="B44" s="18"/>
      <c r="AR44" s="18"/>
    </row>
    <row r="45" spans="1:59" s="1" customFormat="1" ht="14.45" customHeight="1">
      <c r="B45" s="18"/>
      <c r="AR45" s="18"/>
    </row>
    <row r="46" spans="1:59" s="1" customFormat="1" ht="14.45" customHeight="1">
      <c r="B46" s="18"/>
      <c r="AR46" s="18"/>
    </row>
    <row r="47" spans="1:59" s="1" customFormat="1" ht="14.45" customHeight="1">
      <c r="B47" s="18"/>
      <c r="AR47" s="18"/>
    </row>
    <row r="48" spans="1:59" s="1" customFormat="1" ht="14.45" customHeight="1">
      <c r="B48" s="18"/>
      <c r="AR48" s="18"/>
    </row>
    <row r="49" spans="1:59" s="2" customFormat="1" ht="14.45" customHeight="1">
      <c r="B49" s="43"/>
      <c r="D49" s="44" t="s">
        <v>47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4" t="s">
        <v>48</v>
      </c>
      <c r="AI49" s="45"/>
      <c r="AJ49" s="45"/>
      <c r="AK49" s="45"/>
      <c r="AL49" s="45"/>
      <c r="AM49" s="45"/>
      <c r="AN49" s="45"/>
      <c r="AO49" s="45"/>
      <c r="AR49" s="43"/>
    </row>
    <row r="50" spans="1:59">
      <c r="B50" s="18"/>
      <c r="AR50" s="18"/>
    </row>
    <row r="51" spans="1:59">
      <c r="B51" s="18"/>
      <c r="AR51" s="18"/>
    </row>
    <row r="52" spans="1:59">
      <c r="B52" s="18"/>
      <c r="AR52" s="18"/>
    </row>
    <row r="53" spans="1:59">
      <c r="B53" s="18"/>
      <c r="AR53" s="18"/>
    </row>
    <row r="54" spans="1:59">
      <c r="B54" s="18"/>
      <c r="AR54" s="18"/>
    </row>
    <row r="55" spans="1:59">
      <c r="B55" s="18"/>
      <c r="AR55" s="18"/>
    </row>
    <row r="56" spans="1:59">
      <c r="B56" s="18"/>
      <c r="AR56" s="18"/>
    </row>
    <row r="57" spans="1:59">
      <c r="B57" s="18"/>
      <c r="AR57" s="18"/>
    </row>
    <row r="58" spans="1:59">
      <c r="B58" s="18"/>
      <c r="AR58" s="18"/>
    </row>
    <row r="59" spans="1:59">
      <c r="B59" s="18"/>
      <c r="AR59" s="18"/>
    </row>
    <row r="60" spans="1:59" s="2" customFormat="1" ht="12.75">
      <c r="A60" s="30"/>
      <c r="B60" s="31"/>
      <c r="C60" s="30"/>
      <c r="D60" s="46" t="s">
        <v>49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6" t="s">
        <v>50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6" t="s">
        <v>49</v>
      </c>
      <c r="AI60" s="33"/>
      <c r="AJ60" s="33"/>
      <c r="AK60" s="33"/>
      <c r="AL60" s="33"/>
      <c r="AM60" s="46" t="s">
        <v>50</v>
      </c>
      <c r="AN60" s="33"/>
      <c r="AO60" s="33"/>
      <c r="AP60" s="30"/>
      <c r="AQ60" s="30"/>
      <c r="AR60" s="31"/>
      <c r="BG60" s="30"/>
    </row>
    <row r="61" spans="1:59">
      <c r="B61" s="18"/>
      <c r="AR61" s="18"/>
    </row>
    <row r="62" spans="1:59">
      <c r="B62" s="18"/>
      <c r="AR62" s="18"/>
    </row>
    <row r="63" spans="1:59">
      <c r="B63" s="18"/>
      <c r="AR63" s="18"/>
    </row>
    <row r="64" spans="1:59" s="2" customFormat="1" ht="12.75">
      <c r="A64" s="30"/>
      <c r="B64" s="31"/>
      <c r="C64" s="30"/>
      <c r="D64" s="44" t="s">
        <v>51</v>
      </c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4" t="s">
        <v>52</v>
      </c>
      <c r="AI64" s="47"/>
      <c r="AJ64" s="47"/>
      <c r="AK64" s="47"/>
      <c r="AL64" s="47"/>
      <c r="AM64" s="47"/>
      <c r="AN64" s="47"/>
      <c r="AO64" s="47"/>
      <c r="AP64" s="30"/>
      <c r="AQ64" s="30"/>
      <c r="AR64" s="31"/>
      <c r="BG64" s="30"/>
    </row>
    <row r="65" spans="1:59">
      <c r="B65" s="18"/>
      <c r="AR65" s="18"/>
    </row>
    <row r="66" spans="1:59">
      <c r="B66" s="18"/>
      <c r="AR66" s="18"/>
    </row>
    <row r="67" spans="1:59">
      <c r="B67" s="18"/>
      <c r="AR67" s="18"/>
    </row>
    <row r="68" spans="1:59">
      <c r="B68" s="18"/>
      <c r="AR68" s="18"/>
    </row>
    <row r="69" spans="1:59">
      <c r="B69" s="18"/>
      <c r="AR69" s="18"/>
    </row>
    <row r="70" spans="1:59">
      <c r="B70" s="18"/>
      <c r="AR70" s="18"/>
    </row>
    <row r="71" spans="1:59">
      <c r="B71" s="18"/>
      <c r="AR71" s="18"/>
    </row>
    <row r="72" spans="1:59">
      <c r="B72" s="18"/>
      <c r="AR72" s="18"/>
    </row>
    <row r="73" spans="1:59">
      <c r="B73" s="18"/>
      <c r="AR73" s="18"/>
    </row>
    <row r="74" spans="1:59">
      <c r="B74" s="18"/>
      <c r="AR74" s="18"/>
    </row>
    <row r="75" spans="1:59" s="2" customFormat="1" ht="12.75">
      <c r="A75" s="30"/>
      <c r="B75" s="31"/>
      <c r="C75" s="30"/>
      <c r="D75" s="46" t="s">
        <v>49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6" t="s">
        <v>50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6" t="s">
        <v>49</v>
      </c>
      <c r="AI75" s="33"/>
      <c r="AJ75" s="33"/>
      <c r="AK75" s="33"/>
      <c r="AL75" s="33"/>
      <c r="AM75" s="46" t="s">
        <v>50</v>
      </c>
      <c r="AN75" s="33"/>
      <c r="AO75" s="33"/>
      <c r="AP75" s="30"/>
      <c r="AQ75" s="30"/>
      <c r="AR75" s="31"/>
      <c r="BG75" s="30"/>
    </row>
    <row r="76" spans="1:59" s="2" customFormat="1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1"/>
      <c r="BG76" s="30"/>
    </row>
    <row r="77" spans="1:59" s="2" customFormat="1" ht="6.95" customHeight="1">
      <c r="A77" s="30"/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31"/>
      <c r="BG77" s="30"/>
    </row>
    <row r="81" spans="1:90" s="2" customFormat="1" ht="6.95" customHeight="1">
      <c r="A81" s="30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31"/>
      <c r="BG81" s="30"/>
    </row>
    <row r="82" spans="1:90" s="2" customFormat="1" ht="24.95" customHeight="1">
      <c r="A82" s="30"/>
      <c r="B82" s="31"/>
      <c r="C82" s="19" t="s">
        <v>53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1"/>
      <c r="BG82" s="30"/>
    </row>
    <row r="83" spans="1:90" s="2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1"/>
      <c r="BG83" s="30"/>
    </row>
    <row r="84" spans="1:90" s="4" customFormat="1" ht="12" customHeight="1">
      <c r="B84" s="52"/>
      <c r="C84" s="25" t="s">
        <v>12</v>
      </c>
      <c r="L84" s="4" t="str">
        <f>K5</f>
        <v>13062021/A</v>
      </c>
      <c r="AR84" s="52"/>
    </row>
    <row r="85" spans="1:90" s="5" customFormat="1" ht="36.950000000000003" customHeight="1">
      <c r="B85" s="53"/>
      <c r="C85" s="54" t="s">
        <v>15</v>
      </c>
      <c r="L85" s="198" t="str">
        <f>K6</f>
        <v>Rekonštrukcia cyklochodníka a jeho predĺženie do prímestskej RO Hubková</v>
      </c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  <c r="AF85" s="199"/>
      <c r="AG85" s="199"/>
      <c r="AH85" s="199"/>
      <c r="AI85" s="199"/>
      <c r="AJ85" s="199"/>
      <c r="AK85" s="199"/>
      <c r="AL85" s="199"/>
      <c r="AM85" s="199"/>
      <c r="AN85" s="199"/>
      <c r="AO85" s="199"/>
      <c r="AR85" s="53"/>
    </row>
    <row r="86" spans="1:90" s="2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1"/>
      <c r="BG86" s="30"/>
    </row>
    <row r="87" spans="1:90" s="2" customFormat="1" ht="12" customHeight="1">
      <c r="A87" s="30"/>
      <c r="B87" s="31"/>
      <c r="C87" s="25" t="s">
        <v>19</v>
      </c>
      <c r="D87" s="30"/>
      <c r="E87" s="30"/>
      <c r="F87" s="30"/>
      <c r="G87" s="30"/>
      <c r="H87" s="30"/>
      <c r="I87" s="30"/>
      <c r="J87" s="30"/>
      <c r="K87" s="30"/>
      <c r="L87" s="55" t="str">
        <f>IF(K8="","",K8)</f>
        <v>Humenné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21</v>
      </c>
      <c r="AJ87" s="30"/>
      <c r="AK87" s="30"/>
      <c r="AL87" s="30"/>
      <c r="AM87" s="200" t="str">
        <f>IF(AN8= "","",AN8)</f>
        <v>29. 6. 2021</v>
      </c>
      <c r="AN87" s="200"/>
      <c r="AO87" s="30"/>
      <c r="AP87" s="30"/>
      <c r="AQ87" s="30"/>
      <c r="AR87" s="31"/>
      <c r="BG87" s="30"/>
    </row>
    <row r="88" spans="1:90" s="2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1"/>
      <c r="BG88" s="30"/>
    </row>
    <row r="89" spans="1:90" s="2" customFormat="1" ht="15.2" customHeight="1">
      <c r="A89" s="30"/>
      <c r="B89" s="31"/>
      <c r="C89" s="25" t="s">
        <v>23</v>
      </c>
      <c r="D89" s="30"/>
      <c r="E89" s="30"/>
      <c r="F89" s="30"/>
      <c r="G89" s="30"/>
      <c r="H89" s="30"/>
      <c r="I89" s="30"/>
      <c r="J89" s="30"/>
      <c r="K89" s="30"/>
      <c r="L89" s="4" t="str">
        <f>IF(E11= "","",E11)</f>
        <v>Mesto Humenné,Kukorelliho 34,066 28 Humenné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29</v>
      </c>
      <c r="AJ89" s="30"/>
      <c r="AK89" s="30"/>
      <c r="AL89" s="30"/>
      <c r="AM89" s="201" t="str">
        <f>IF(E17="","",E17)</f>
        <v xml:space="preserve"> </v>
      </c>
      <c r="AN89" s="202"/>
      <c r="AO89" s="202"/>
      <c r="AP89" s="202"/>
      <c r="AQ89" s="30"/>
      <c r="AR89" s="31"/>
      <c r="AS89" s="203" t="s">
        <v>54</v>
      </c>
      <c r="AT89" s="204"/>
      <c r="AU89" s="57"/>
      <c r="AV89" s="57"/>
      <c r="AW89" s="57"/>
      <c r="AX89" s="57"/>
      <c r="AY89" s="57"/>
      <c r="AZ89" s="57"/>
      <c r="BA89" s="57"/>
      <c r="BB89" s="57"/>
      <c r="BC89" s="57"/>
      <c r="BD89" s="57"/>
      <c r="BE89" s="57"/>
      <c r="BF89" s="58"/>
      <c r="BG89" s="30"/>
    </row>
    <row r="90" spans="1:90" s="2" customFormat="1" ht="15.2" customHeight="1">
      <c r="A90" s="30"/>
      <c r="B90" s="31"/>
      <c r="C90" s="25" t="s">
        <v>27</v>
      </c>
      <c r="D90" s="30"/>
      <c r="E90" s="30"/>
      <c r="F90" s="30"/>
      <c r="G90" s="30"/>
      <c r="H90" s="30"/>
      <c r="I90" s="30"/>
      <c r="J90" s="30"/>
      <c r="K90" s="30"/>
      <c r="L90" s="4" t="str">
        <f>IF(E14= "Vyplň údaj","",E14)</f>
        <v/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32</v>
      </c>
      <c r="AJ90" s="30"/>
      <c r="AK90" s="30"/>
      <c r="AL90" s="30"/>
      <c r="AM90" s="201" t="str">
        <f>IF(E20="","",E20)</f>
        <v xml:space="preserve"> </v>
      </c>
      <c r="AN90" s="202"/>
      <c r="AO90" s="202"/>
      <c r="AP90" s="202"/>
      <c r="AQ90" s="30"/>
      <c r="AR90" s="31"/>
      <c r="AS90" s="205"/>
      <c r="AT90" s="206"/>
      <c r="AU90" s="59"/>
      <c r="AV90" s="59"/>
      <c r="AW90" s="59"/>
      <c r="AX90" s="59"/>
      <c r="AY90" s="59"/>
      <c r="AZ90" s="59"/>
      <c r="BA90" s="59"/>
      <c r="BB90" s="59"/>
      <c r="BC90" s="59"/>
      <c r="BD90" s="59"/>
      <c r="BE90" s="59"/>
      <c r="BF90" s="60"/>
      <c r="BG90" s="30"/>
    </row>
    <row r="91" spans="1:90" s="2" customFormat="1" ht="10.9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1"/>
      <c r="AS91" s="205"/>
      <c r="AT91" s="206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60"/>
      <c r="BG91" s="30"/>
    </row>
    <row r="92" spans="1:90" s="2" customFormat="1" ht="29.25" customHeight="1">
      <c r="A92" s="30"/>
      <c r="B92" s="31"/>
      <c r="C92" s="188" t="s">
        <v>55</v>
      </c>
      <c r="D92" s="189"/>
      <c r="E92" s="189"/>
      <c r="F92" s="189"/>
      <c r="G92" s="189"/>
      <c r="H92" s="61"/>
      <c r="I92" s="190" t="s">
        <v>56</v>
      </c>
      <c r="J92" s="189"/>
      <c r="K92" s="189"/>
      <c r="L92" s="189"/>
      <c r="M92" s="189"/>
      <c r="N92" s="189"/>
      <c r="O92" s="189"/>
      <c r="P92" s="189"/>
      <c r="Q92" s="189"/>
      <c r="R92" s="189"/>
      <c r="S92" s="189"/>
      <c r="T92" s="189"/>
      <c r="U92" s="189"/>
      <c r="V92" s="189"/>
      <c r="W92" s="189"/>
      <c r="X92" s="189"/>
      <c r="Y92" s="189"/>
      <c r="Z92" s="189"/>
      <c r="AA92" s="189"/>
      <c r="AB92" s="189"/>
      <c r="AC92" s="189"/>
      <c r="AD92" s="189"/>
      <c r="AE92" s="189"/>
      <c r="AF92" s="189"/>
      <c r="AG92" s="191" t="s">
        <v>57</v>
      </c>
      <c r="AH92" s="189"/>
      <c r="AI92" s="189"/>
      <c r="AJ92" s="189"/>
      <c r="AK92" s="189"/>
      <c r="AL92" s="189"/>
      <c r="AM92" s="189"/>
      <c r="AN92" s="190" t="s">
        <v>58</v>
      </c>
      <c r="AO92" s="189"/>
      <c r="AP92" s="192"/>
      <c r="AQ92" s="62" t="s">
        <v>59</v>
      </c>
      <c r="AR92" s="31"/>
      <c r="AS92" s="63" t="s">
        <v>60</v>
      </c>
      <c r="AT92" s="64" t="s">
        <v>61</v>
      </c>
      <c r="AU92" s="64" t="s">
        <v>62</v>
      </c>
      <c r="AV92" s="64" t="s">
        <v>63</v>
      </c>
      <c r="AW92" s="64" t="s">
        <v>64</v>
      </c>
      <c r="AX92" s="64" t="s">
        <v>65</v>
      </c>
      <c r="AY92" s="64" t="s">
        <v>66</v>
      </c>
      <c r="AZ92" s="64" t="s">
        <v>67</v>
      </c>
      <c r="BA92" s="64" t="s">
        <v>68</v>
      </c>
      <c r="BB92" s="64" t="s">
        <v>69</v>
      </c>
      <c r="BC92" s="64" t="s">
        <v>70</v>
      </c>
      <c r="BD92" s="64" t="s">
        <v>71</v>
      </c>
      <c r="BE92" s="64" t="s">
        <v>72</v>
      </c>
      <c r="BF92" s="65" t="s">
        <v>73</v>
      </c>
      <c r="BG92" s="30"/>
    </row>
    <row r="93" spans="1:90" s="2" customFormat="1" ht="10.9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1"/>
      <c r="AS93" s="66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8"/>
      <c r="BG93" s="30"/>
    </row>
    <row r="94" spans="1:90" s="6" customFormat="1" ht="32.450000000000003" customHeight="1">
      <c r="B94" s="69"/>
      <c r="C94" s="70" t="s">
        <v>74</v>
      </c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196">
        <f>ROUND(AG95,2)</f>
        <v>0</v>
      </c>
      <c r="AH94" s="196"/>
      <c r="AI94" s="196"/>
      <c r="AJ94" s="196"/>
      <c r="AK94" s="196"/>
      <c r="AL94" s="196"/>
      <c r="AM94" s="196"/>
      <c r="AN94" s="197">
        <f>SUM(AG94,AV94)</f>
        <v>0</v>
      </c>
      <c r="AO94" s="197"/>
      <c r="AP94" s="197"/>
      <c r="AQ94" s="73" t="s">
        <v>1</v>
      </c>
      <c r="AR94" s="69"/>
      <c r="AS94" s="74">
        <f>ROUND(AS95,2)</f>
        <v>0</v>
      </c>
      <c r="AT94" s="75">
        <f>ROUND(AT95,2)</f>
        <v>0</v>
      </c>
      <c r="AU94" s="76">
        <f>ROUND(AU95,2)</f>
        <v>0</v>
      </c>
      <c r="AV94" s="76">
        <f>ROUND(SUM(AX94:AY94),2)</f>
        <v>0</v>
      </c>
      <c r="AW94" s="77">
        <f>ROUND(AW95,5)</f>
        <v>0</v>
      </c>
      <c r="AX94" s="76">
        <f>ROUND(BB94*L29,2)</f>
        <v>0</v>
      </c>
      <c r="AY94" s="76">
        <f>ROUND(BC94*L30,2)</f>
        <v>0</v>
      </c>
      <c r="AZ94" s="76">
        <f>ROUND(BD94*L29,2)</f>
        <v>0</v>
      </c>
      <c r="BA94" s="76">
        <f>ROUND(BE94*L30,2)</f>
        <v>0</v>
      </c>
      <c r="BB94" s="76">
        <f>ROUND(BB95,2)</f>
        <v>0</v>
      </c>
      <c r="BC94" s="76">
        <f>ROUND(BC95,2)</f>
        <v>0</v>
      </c>
      <c r="BD94" s="76">
        <f>ROUND(BD95,2)</f>
        <v>0</v>
      </c>
      <c r="BE94" s="76">
        <f>ROUND(BE95,2)</f>
        <v>0</v>
      </c>
      <c r="BF94" s="78">
        <f>ROUND(BF95,2)</f>
        <v>0</v>
      </c>
      <c r="BS94" s="79" t="s">
        <v>75</v>
      </c>
      <c r="BT94" s="79" t="s">
        <v>76</v>
      </c>
      <c r="BV94" s="79" t="s">
        <v>77</v>
      </c>
      <c r="BW94" s="79" t="s">
        <v>5</v>
      </c>
      <c r="BX94" s="79" t="s">
        <v>78</v>
      </c>
      <c r="CL94" s="79" t="s">
        <v>1</v>
      </c>
    </row>
    <row r="95" spans="1:90" s="7" customFormat="1" ht="32.25" customHeight="1">
      <c r="A95" s="80" t="s">
        <v>79</v>
      </c>
      <c r="B95" s="81"/>
      <c r="C95" s="82"/>
      <c r="D95" s="195" t="s">
        <v>13</v>
      </c>
      <c r="E95" s="195"/>
      <c r="F95" s="195"/>
      <c r="G95" s="195"/>
      <c r="H95" s="195"/>
      <c r="I95" s="83"/>
      <c r="J95" s="195" t="s">
        <v>16</v>
      </c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5"/>
      <c r="Y95" s="195"/>
      <c r="Z95" s="195"/>
      <c r="AA95" s="195"/>
      <c r="AB95" s="195"/>
      <c r="AC95" s="195"/>
      <c r="AD95" s="195"/>
      <c r="AE95" s="195"/>
      <c r="AF95" s="195"/>
      <c r="AG95" s="193">
        <f>'13062021-A - Rekonštrukci...'!K30</f>
        <v>0</v>
      </c>
      <c r="AH95" s="194"/>
      <c r="AI95" s="194"/>
      <c r="AJ95" s="194"/>
      <c r="AK95" s="194"/>
      <c r="AL95" s="194"/>
      <c r="AM95" s="194"/>
      <c r="AN95" s="193">
        <f>SUM(AG95,AV95)</f>
        <v>0</v>
      </c>
      <c r="AO95" s="194"/>
      <c r="AP95" s="194"/>
      <c r="AQ95" s="84" t="s">
        <v>80</v>
      </c>
      <c r="AR95" s="81"/>
      <c r="AS95" s="85">
        <f>'13062021-A - Rekonštrukci...'!K28</f>
        <v>0</v>
      </c>
      <c r="AT95" s="86">
        <f>'13062021-A - Rekonštrukci...'!K29</f>
        <v>0</v>
      </c>
      <c r="AU95" s="86">
        <v>0</v>
      </c>
      <c r="AV95" s="86">
        <f>ROUND(SUM(AX95:AY95),2)</f>
        <v>0</v>
      </c>
      <c r="AW95" s="87">
        <f>'13062021-A - Rekonštrukci...'!T120</f>
        <v>0</v>
      </c>
      <c r="AX95" s="86">
        <f>'13062021-A - Rekonštrukci...'!K33</f>
        <v>0</v>
      </c>
      <c r="AY95" s="86">
        <f>'13062021-A - Rekonštrukci...'!K34</f>
        <v>0</v>
      </c>
      <c r="AZ95" s="86">
        <f>'13062021-A - Rekonštrukci...'!K35</f>
        <v>0</v>
      </c>
      <c r="BA95" s="86">
        <f>'13062021-A - Rekonštrukci...'!K36</f>
        <v>0</v>
      </c>
      <c r="BB95" s="86">
        <f>'13062021-A - Rekonštrukci...'!F33</f>
        <v>0</v>
      </c>
      <c r="BC95" s="86">
        <f>'13062021-A - Rekonštrukci...'!F34</f>
        <v>0</v>
      </c>
      <c r="BD95" s="86">
        <f>'13062021-A - Rekonštrukci...'!F35</f>
        <v>0</v>
      </c>
      <c r="BE95" s="86">
        <f>'13062021-A - Rekonštrukci...'!F36</f>
        <v>0</v>
      </c>
      <c r="BF95" s="88">
        <f>'13062021-A - Rekonštrukci...'!F37</f>
        <v>0</v>
      </c>
      <c r="BT95" s="89" t="s">
        <v>81</v>
      </c>
      <c r="BU95" s="89" t="s">
        <v>82</v>
      </c>
      <c r="BV95" s="89" t="s">
        <v>77</v>
      </c>
      <c r="BW95" s="89" t="s">
        <v>5</v>
      </c>
      <c r="BX95" s="89" t="s">
        <v>78</v>
      </c>
      <c r="CL95" s="89" t="s">
        <v>1</v>
      </c>
    </row>
    <row r="96" spans="1:90" s="2" customFormat="1" ht="30" customHeight="1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1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</row>
    <row r="97" spans="1:59" s="2" customFormat="1" ht="6.95" customHeight="1">
      <c r="A97" s="30"/>
      <c r="B97" s="48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31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</row>
  </sheetData>
  <mergeCells count="42">
    <mergeCell ref="W30:AE30"/>
    <mergeCell ref="AK30:AO30"/>
    <mergeCell ref="L30:P30"/>
    <mergeCell ref="W31:AE31"/>
    <mergeCell ref="L31:P31"/>
    <mergeCell ref="W32:AE32"/>
    <mergeCell ref="AK32:AO32"/>
    <mergeCell ref="L32:P32"/>
    <mergeCell ref="BG5:BG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AN95:AP95"/>
    <mergeCell ref="AG95:AM95"/>
    <mergeCell ref="D95:H95"/>
    <mergeCell ref="J95:AF95"/>
    <mergeCell ref="AG94:AM94"/>
    <mergeCell ref="AN94:AP94"/>
    <mergeCell ref="AR2:BG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13062021-A - Rekonštrukci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6"/>
  <sheetViews>
    <sheetView showGridLines="0" tabSelected="1" topLeftCell="A62" workbookViewId="0"/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15.5" style="1" hidden="1" customWidth="1"/>
    <col min="13" max="13" width="9.33203125" style="1" customWidth="1"/>
    <col min="14" max="14" width="10.83203125" style="1" hidden="1" customWidth="1"/>
    <col min="15" max="15" width="9.33203125" style="1" hidden="1"/>
    <col min="16" max="24" width="14.1640625" style="1" hidden="1" customWidth="1"/>
    <col min="25" max="25" width="12.33203125" style="1" hidden="1" customWidth="1"/>
    <col min="26" max="26" width="16.33203125" style="1" customWidth="1"/>
    <col min="27" max="27" width="12.33203125" style="1" customWidth="1"/>
    <col min="28" max="28" width="1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M2" s="186" t="s">
        <v>6</v>
      </c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T2" s="15" t="s">
        <v>5</v>
      </c>
    </row>
    <row r="3" spans="1:46" s="1" customFormat="1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AT3" s="15" t="s">
        <v>76</v>
      </c>
    </row>
    <row r="4" spans="1:46" s="1" customFormat="1" ht="24.95" customHeight="1">
      <c r="B4" s="18"/>
      <c r="D4" s="19" t="s">
        <v>83</v>
      </c>
      <c r="M4" s="18"/>
      <c r="N4" s="90" t="s">
        <v>10</v>
      </c>
      <c r="AT4" s="15" t="s">
        <v>3</v>
      </c>
    </row>
    <row r="5" spans="1:46" s="1" customFormat="1" ht="6.95" customHeight="1">
      <c r="B5" s="18"/>
      <c r="M5" s="18"/>
    </row>
    <row r="6" spans="1:46" s="2" customFormat="1" ht="12" customHeight="1">
      <c r="A6" s="30"/>
      <c r="B6" s="31"/>
      <c r="C6" s="30"/>
      <c r="D6" s="25" t="s">
        <v>15</v>
      </c>
      <c r="E6" s="30"/>
      <c r="F6" s="30"/>
      <c r="G6" s="30"/>
      <c r="H6" s="30"/>
      <c r="I6" s="30"/>
      <c r="J6" s="30"/>
      <c r="K6" s="30"/>
      <c r="L6" s="30"/>
      <c r="M6" s="43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46" s="2" customFormat="1" ht="30" customHeight="1">
      <c r="A7" s="30"/>
      <c r="B7" s="31"/>
      <c r="C7" s="30"/>
      <c r="D7" s="30"/>
      <c r="E7" s="198" t="s">
        <v>16</v>
      </c>
      <c r="F7" s="228"/>
      <c r="G7" s="228"/>
      <c r="H7" s="228"/>
      <c r="I7" s="30"/>
      <c r="J7" s="30"/>
      <c r="K7" s="30"/>
      <c r="L7" s="30"/>
      <c r="M7" s="43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</row>
    <row r="8" spans="1:46" s="2" customFormat="1">
      <c r="A8" s="30"/>
      <c r="B8" s="31"/>
      <c r="C8" s="30"/>
      <c r="D8" s="30"/>
      <c r="E8" s="30"/>
      <c r="F8" s="30"/>
      <c r="G8" s="30"/>
      <c r="H8" s="30"/>
      <c r="I8" s="30"/>
      <c r="J8" s="30"/>
      <c r="K8" s="30"/>
      <c r="L8" s="30"/>
      <c r="M8" s="43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2" customFormat="1" ht="12" customHeight="1">
      <c r="A9" s="30"/>
      <c r="B9" s="31"/>
      <c r="C9" s="30"/>
      <c r="D9" s="25" t="s">
        <v>17</v>
      </c>
      <c r="E9" s="30"/>
      <c r="F9" s="23" t="s">
        <v>1</v>
      </c>
      <c r="G9" s="30"/>
      <c r="H9" s="30"/>
      <c r="I9" s="25" t="s">
        <v>18</v>
      </c>
      <c r="J9" s="23" t="s">
        <v>1</v>
      </c>
      <c r="K9" s="30"/>
      <c r="L9" s="30"/>
      <c r="M9" s="43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2" customHeight="1">
      <c r="A10" s="30"/>
      <c r="B10" s="31"/>
      <c r="C10" s="30"/>
      <c r="D10" s="25" t="s">
        <v>19</v>
      </c>
      <c r="E10" s="30"/>
      <c r="F10" s="23" t="s">
        <v>20</v>
      </c>
      <c r="G10" s="30"/>
      <c r="H10" s="30"/>
      <c r="I10" s="25" t="s">
        <v>21</v>
      </c>
      <c r="J10" s="56" t="str">
        <f>'Rekapitulácia stavby'!AN8</f>
        <v>29. 6. 2021</v>
      </c>
      <c r="K10" s="30"/>
      <c r="L10" s="30"/>
      <c r="M10" s="43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0.9" customHeight="1">
      <c r="A11" s="30"/>
      <c r="B11" s="3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43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2" customHeight="1">
      <c r="A12" s="30"/>
      <c r="B12" s="31"/>
      <c r="C12" s="30"/>
      <c r="D12" s="25" t="s">
        <v>23</v>
      </c>
      <c r="E12" s="30"/>
      <c r="F12" s="30"/>
      <c r="G12" s="30"/>
      <c r="H12" s="30"/>
      <c r="I12" s="25" t="s">
        <v>24</v>
      </c>
      <c r="J12" s="23" t="s">
        <v>1</v>
      </c>
      <c r="K12" s="30"/>
      <c r="L12" s="30"/>
      <c r="M12" s="43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8" customHeight="1">
      <c r="A13" s="30"/>
      <c r="B13" s="31"/>
      <c r="C13" s="30"/>
      <c r="D13" s="30"/>
      <c r="E13" s="23" t="s">
        <v>25</v>
      </c>
      <c r="F13" s="30"/>
      <c r="G13" s="30"/>
      <c r="H13" s="30"/>
      <c r="I13" s="25" t="s">
        <v>26</v>
      </c>
      <c r="J13" s="23" t="s">
        <v>1</v>
      </c>
      <c r="K13" s="30"/>
      <c r="L13" s="30"/>
      <c r="M13" s="43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6.95" customHeight="1">
      <c r="A14" s="30"/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43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2" customHeight="1">
      <c r="A15" s="30"/>
      <c r="B15" s="31"/>
      <c r="C15" s="30"/>
      <c r="D15" s="25" t="s">
        <v>27</v>
      </c>
      <c r="E15" s="30"/>
      <c r="F15" s="30"/>
      <c r="G15" s="30"/>
      <c r="H15" s="30"/>
      <c r="I15" s="25" t="s">
        <v>24</v>
      </c>
      <c r="J15" s="26" t="str">
        <f>'Rekapitulácia stavby'!AN13</f>
        <v>Vyplň údaj</v>
      </c>
      <c r="K15" s="30"/>
      <c r="L15" s="30"/>
      <c r="M15" s="43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18" customHeight="1">
      <c r="A16" s="30"/>
      <c r="B16" s="31"/>
      <c r="C16" s="30"/>
      <c r="D16" s="30"/>
      <c r="E16" s="229" t="str">
        <f>'Rekapitulácia stavby'!E14</f>
        <v>Vyplň údaj</v>
      </c>
      <c r="F16" s="220"/>
      <c r="G16" s="220"/>
      <c r="H16" s="220"/>
      <c r="I16" s="25" t="s">
        <v>26</v>
      </c>
      <c r="J16" s="26" t="str">
        <f>'Rekapitulácia stavby'!AN14</f>
        <v>Vyplň údaj</v>
      </c>
      <c r="K16" s="30"/>
      <c r="L16" s="30"/>
      <c r="M16" s="43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6.95" customHeight="1">
      <c r="A17" s="30"/>
      <c r="B17" s="31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43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12" customHeight="1">
      <c r="A18" s="30"/>
      <c r="B18" s="31"/>
      <c r="C18" s="30"/>
      <c r="D18" s="25" t="s">
        <v>29</v>
      </c>
      <c r="E18" s="30"/>
      <c r="F18" s="30"/>
      <c r="G18" s="30"/>
      <c r="H18" s="30"/>
      <c r="I18" s="25" t="s">
        <v>24</v>
      </c>
      <c r="J18" s="23" t="str">
        <f>IF('Rekapitulácia stavby'!AN16="","",'Rekapitulácia stavby'!AN16)</f>
        <v/>
      </c>
      <c r="K18" s="30"/>
      <c r="L18" s="30"/>
      <c r="M18" s="43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18" customHeight="1">
      <c r="A19" s="30"/>
      <c r="B19" s="31"/>
      <c r="C19" s="30"/>
      <c r="D19" s="30"/>
      <c r="E19" s="23" t="str">
        <f>IF('Rekapitulácia stavby'!E17="","",'Rekapitulácia stavby'!E17)</f>
        <v xml:space="preserve"> </v>
      </c>
      <c r="F19" s="30"/>
      <c r="G19" s="30"/>
      <c r="H19" s="30"/>
      <c r="I19" s="25" t="s">
        <v>26</v>
      </c>
      <c r="J19" s="23" t="str">
        <f>IF('Rekapitulácia stavby'!AN17="","",'Rekapitulácia stavby'!AN17)</f>
        <v/>
      </c>
      <c r="K19" s="30"/>
      <c r="L19" s="30"/>
      <c r="M19" s="43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6.95" customHeight="1">
      <c r="A20" s="30"/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43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12" customHeight="1">
      <c r="A21" s="30"/>
      <c r="B21" s="31"/>
      <c r="C21" s="30"/>
      <c r="D21" s="25" t="s">
        <v>32</v>
      </c>
      <c r="E21" s="30"/>
      <c r="F21" s="30"/>
      <c r="G21" s="30"/>
      <c r="H21" s="30"/>
      <c r="I21" s="25" t="s">
        <v>24</v>
      </c>
      <c r="J21" s="23" t="str">
        <f>IF('Rekapitulácia stavby'!AN19="","",'Rekapitulácia stavby'!AN19)</f>
        <v/>
      </c>
      <c r="K21" s="30"/>
      <c r="L21" s="30"/>
      <c r="M21" s="43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18" customHeight="1">
      <c r="A22" s="30"/>
      <c r="B22" s="31"/>
      <c r="C22" s="30"/>
      <c r="D22" s="30"/>
      <c r="E22" s="23" t="str">
        <f>IF('Rekapitulácia stavby'!E20="","",'Rekapitulácia stavby'!E20)</f>
        <v xml:space="preserve"> </v>
      </c>
      <c r="F22" s="30"/>
      <c r="G22" s="30"/>
      <c r="H22" s="30"/>
      <c r="I22" s="25" t="s">
        <v>26</v>
      </c>
      <c r="J22" s="23" t="str">
        <f>IF('Rekapitulácia stavby'!AN20="","",'Rekapitulácia stavby'!AN20)</f>
        <v/>
      </c>
      <c r="K22" s="30"/>
      <c r="L22" s="30"/>
      <c r="M22" s="43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6.95" customHeight="1">
      <c r="A23" s="30"/>
      <c r="B23" s="31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43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12" customHeight="1">
      <c r="A24" s="30"/>
      <c r="B24" s="31"/>
      <c r="C24" s="30"/>
      <c r="D24" s="25" t="s">
        <v>33</v>
      </c>
      <c r="E24" s="30"/>
      <c r="F24" s="30"/>
      <c r="G24" s="30"/>
      <c r="H24" s="30"/>
      <c r="I24" s="30"/>
      <c r="J24" s="30"/>
      <c r="K24" s="30"/>
      <c r="L24" s="30"/>
      <c r="M24" s="43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8" customFormat="1" ht="16.5" customHeight="1">
      <c r="A25" s="91"/>
      <c r="B25" s="92"/>
      <c r="C25" s="91"/>
      <c r="D25" s="91"/>
      <c r="E25" s="224" t="s">
        <v>1</v>
      </c>
      <c r="F25" s="224"/>
      <c r="G25" s="224"/>
      <c r="H25" s="224"/>
      <c r="I25" s="91"/>
      <c r="J25" s="91"/>
      <c r="K25" s="91"/>
      <c r="L25" s="91"/>
      <c r="M25" s="93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s="2" customFormat="1" ht="6.95" customHeight="1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43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2" customFormat="1" ht="6.95" customHeight="1">
      <c r="A27" s="30"/>
      <c r="B27" s="31"/>
      <c r="C27" s="30"/>
      <c r="D27" s="67"/>
      <c r="E27" s="67"/>
      <c r="F27" s="67"/>
      <c r="G27" s="67"/>
      <c r="H27" s="67"/>
      <c r="I27" s="67"/>
      <c r="J27" s="67"/>
      <c r="K27" s="67"/>
      <c r="L27" s="67"/>
      <c r="M27" s="43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2" customFormat="1" ht="12.75">
      <c r="A28" s="30"/>
      <c r="B28" s="31"/>
      <c r="C28" s="30"/>
      <c r="D28" s="30"/>
      <c r="E28" s="25" t="s">
        <v>84</v>
      </c>
      <c r="F28" s="30"/>
      <c r="G28" s="30"/>
      <c r="H28" s="30"/>
      <c r="I28" s="30"/>
      <c r="J28" s="30"/>
      <c r="K28" s="94">
        <f>I94</f>
        <v>0</v>
      </c>
      <c r="L28" s="30"/>
      <c r="M28" s="43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2" customFormat="1" ht="12.75">
      <c r="A29" s="30"/>
      <c r="B29" s="31"/>
      <c r="C29" s="30"/>
      <c r="D29" s="30"/>
      <c r="E29" s="25" t="s">
        <v>85</v>
      </c>
      <c r="F29" s="30"/>
      <c r="G29" s="30"/>
      <c r="H29" s="30"/>
      <c r="I29" s="30"/>
      <c r="J29" s="30"/>
      <c r="K29" s="94">
        <f>J94</f>
        <v>0</v>
      </c>
      <c r="L29" s="30"/>
      <c r="M29" s="43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2" customFormat="1" ht="25.35" customHeight="1">
      <c r="A30" s="30"/>
      <c r="B30" s="31"/>
      <c r="C30" s="30"/>
      <c r="D30" s="95" t="s">
        <v>34</v>
      </c>
      <c r="E30" s="30"/>
      <c r="F30" s="30"/>
      <c r="G30" s="30"/>
      <c r="H30" s="30"/>
      <c r="I30" s="30"/>
      <c r="J30" s="30"/>
      <c r="K30" s="72">
        <f>ROUND(K120, 2)</f>
        <v>0</v>
      </c>
      <c r="L30" s="30"/>
      <c r="M30" s="43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5" customHeight="1">
      <c r="A31" s="30"/>
      <c r="B31" s="31"/>
      <c r="C31" s="30"/>
      <c r="D31" s="67"/>
      <c r="E31" s="67"/>
      <c r="F31" s="67"/>
      <c r="G31" s="67"/>
      <c r="H31" s="67"/>
      <c r="I31" s="67"/>
      <c r="J31" s="67"/>
      <c r="K31" s="67"/>
      <c r="L31" s="67"/>
      <c r="M31" s="43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14.45" customHeight="1">
      <c r="A32" s="30"/>
      <c r="B32" s="31"/>
      <c r="C32" s="30"/>
      <c r="D32" s="30"/>
      <c r="E32" s="30"/>
      <c r="F32" s="34" t="s">
        <v>36</v>
      </c>
      <c r="G32" s="30"/>
      <c r="H32" s="30"/>
      <c r="I32" s="34" t="s">
        <v>35</v>
      </c>
      <c r="J32" s="30"/>
      <c r="K32" s="34" t="s">
        <v>37</v>
      </c>
      <c r="L32" s="30"/>
      <c r="M32" s="43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14.45" customHeight="1">
      <c r="A33" s="30"/>
      <c r="B33" s="31"/>
      <c r="C33" s="30"/>
      <c r="D33" s="96" t="s">
        <v>38</v>
      </c>
      <c r="E33" s="36" t="s">
        <v>39</v>
      </c>
      <c r="F33" s="97">
        <f>ROUND((SUM(BE120:BE175)),  2)</f>
        <v>0</v>
      </c>
      <c r="G33" s="98"/>
      <c r="H33" s="98"/>
      <c r="I33" s="99">
        <v>0.2</v>
      </c>
      <c r="J33" s="98"/>
      <c r="K33" s="97">
        <f>ROUND(((SUM(BE120:BE175))*I33),  2)</f>
        <v>0</v>
      </c>
      <c r="L33" s="30"/>
      <c r="M33" s="43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5" customHeight="1">
      <c r="A34" s="30"/>
      <c r="B34" s="31"/>
      <c r="C34" s="30"/>
      <c r="D34" s="30"/>
      <c r="E34" s="36" t="s">
        <v>40</v>
      </c>
      <c r="F34" s="97">
        <f>ROUND((SUM(BF120:BF175)),  2)</f>
        <v>0</v>
      </c>
      <c r="G34" s="98"/>
      <c r="H34" s="98"/>
      <c r="I34" s="99">
        <v>0.2</v>
      </c>
      <c r="J34" s="98"/>
      <c r="K34" s="97">
        <f>ROUND(((SUM(BF120:BF175))*I34),  2)</f>
        <v>0</v>
      </c>
      <c r="L34" s="30"/>
      <c r="M34" s="43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5" hidden="1" customHeight="1">
      <c r="A35" s="30"/>
      <c r="B35" s="31"/>
      <c r="C35" s="30"/>
      <c r="D35" s="30"/>
      <c r="E35" s="25" t="s">
        <v>41</v>
      </c>
      <c r="F35" s="94">
        <f>ROUND((SUM(BG120:BG175)),  2)</f>
        <v>0</v>
      </c>
      <c r="G35" s="30"/>
      <c r="H35" s="30"/>
      <c r="I35" s="100">
        <v>0.2</v>
      </c>
      <c r="J35" s="30"/>
      <c r="K35" s="94">
        <f>0</f>
        <v>0</v>
      </c>
      <c r="L35" s="30"/>
      <c r="M35" s="43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5" hidden="1" customHeight="1">
      <c r="A36" s="30"/>
      <c r="B36" s="31"/>
      <c r="C36" s="30"/>
      <c r="D36" s="30"/>
      <c r="E36" s="25" t="s">
        <v>42</v>
      </c>
      <c r="F36" s="94">
        <f>ROUND((SUM(BH120:BH175)),  2)</f>
        <v>0</v>
      </c>
      <c r="G36" s="30"/>
      <c r="H36" s="30"/>
      <c r="I36" s="100">
        <v>0.2</v>
      </c>
      <c r="J36" s="30"/>
      <c r="K36" s="94">
        <f>0</f>
        <v>0</v>
      </c>
      <c r="L36" s="30"/>
      <c r="M36" s="43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5" hidden="1" customHeight="1">
      <c r="A37" s="30"/>
      <c r="B37" s="31"/>
      <c r="C37" s="30"/>
      <c r="D37" s="30"/>
      <c r="E37" s="36" t="s">
        <v>43</v>
      </c>
      <c r="F37" s="97">
        <f>ROUND((SUM(BI120:BI175)),  2)</f>
        <v>0</v>
      </c>
      <c r="G37" s="98"/>
      <c r="H37" s="98"/>
      <c r="I37" s="99">
        <v>0</v>
      </c>
      <c r="J37" s="98"/>
      <c r="K37" s="97">
        <f>0</f>
        <v>0</v>
      </c>
      <c r="L37" s="30"/>
      <c r="M37" s="43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6.95" customHeight="1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43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25.35" customHeight="1">
      <c r="A39" s="30"/>
      <c r="B39" s="31"/>
      <c r="C39" s="101"/>
      <c r="D39" s="102" t="s">
        <v>44</v>
      </c>
      <c r="E39" s="61"/>
      <c r="F39" s="61"/>
      <c r="G39" s="103" t="s">
        <v>45</v>
      </c>
      <c r="H39" s="104" t="s">
        <v>46</v>
      </c>
      <c r="I39" s="61"/>
      <c r="J39" s="61"/>
      <c r="K39" s="105">
        <f>SUM(K30:K37)</f>
        <v>0</v>
      </c>
      <c r="L39" s="106"/>
      <c r="M39" s="43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14.45" customHeight="1">
      <c r="A40" s="30"/>
      <c r="B40" s="31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43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1" customFormat="1" ht="14.45" customHeight="1">
      <c r="B41" s="18"/>
      <c r="M41" s="18"/>
    </row>
    <row r="42" spans="1:31" s="1" customFormat="1" ht="14.45" customHeight="1">
      <c r="B42" s="18"/>
      <c r="M42" s="18"/>
    </row>
    <row r="43" spans="1:31" s="1" customFormat="1" ht="14.45" customHeight="1">
      <c r="B43" s="18"/>
      <c r="M43" s="18"/>
    </row>
    <row r="44" spans="1:31" s="1" customFormat="1" ht="14.45" customHeight="1">
      <c r="B44" s="18"/>
      <c r="M44" s="18"/>
    </row>
    <row r="45" spans="1:31" s="1" customFormat="1" ht="14.45" customHeight="1">
      <c r="B45" s="18"/>
      <c r="M45" s="18"/>
    </row>
    <row r="46" spans="1:31" s="1" customFormat="1" ht="14.45" customHeight="1">
      <c r="B46" s="18"/>
      <c r="M46" s="18"/>
    </row>
    <row r="47" spans="1:31" s="1" customFormat="1" ht="14.45" customHeight="1">
      <c r="B47" s="18"/>
      <c r="M47" s="18"/>
    </row>
    <row r="48" spans="1:31" s="1" customFormat="1" ht="14.45" customHeight="1">
      <c r="B48" s="18"/>
      <c r="M48" s="18"/>
    </row>
    <row r="49" spans="1:31" s="1" customFormat="1" ht="14.45" customHeight="1">
      <c r="B49" s="18"/>
      <c r="M49" s="18"/>
    </row>
    <row r="50" spans="1:31" s="2" customFormat="1" ht="14.45" customHeight="1">
      <c r="B50" s="43"/>
      <c r="D50" s="44" t="s">
        <v>47</v>
      </c>
      <c r="E50" s="45"/>
      <c r="F50" s="45"/>
      <c r="G50" s="44" t="s">
        <v>48</v>
      </c>
      <c r="H50" s="45"/>
      <c r="I50" s="45"/>
      <c r="J50" s="45"/>
      <c r="K50" s="45"/>
      <c r="L50" s="45"/>
      <c r="M50" s="43"/>
    </row>
    <row r="51" spans="1:31">
      <c r="B51" s="18"/>
      <c r="M51" s="18"/>
    </row>
    <row r="52" spans="1:31">
      <c r="B52" s="18"/>
      <c r="M52" s="18"/>
    </row>
    <row r="53" spans="1:31">
      <c r="B53" s="18"/>
      <c r="M53" s="18"/>
    </row>
    <row r="54" spans="1:31">
      <c r="B54" s="18"/>
      <c r="M54" s="18"/>
    </row>
    <row r="55" spans="1:31">
      <c r="B55" s="18"/>
      <c r="M55" s="18"/>
    </row>
    <row r="56" spans="1:31">
      <c r="B56" s="18"/>
      <c r="M56" s="18"/>
    </row>
    <row r="57" spans="1:31">
      <c r="B57" s="18"/>
      <c r="M57" s="18"/>
    </row>
    <row r="58" spans="1:31">
      <c r="B58" s="18"/>
      <c r="M58" s="18"/>
    </row>
    <row r="59" spans="1:31">
      <c r="B59" s="18"/>
      <c r="M59" s="18"/>
    </row>
    <row r="60" spans="1:31">
      <c r="B60" s="18"/>
      <c r="M60" s="18"/>
    </row>
    <row r="61" spans="1:31" s="2" customFormat="1" ht="12.75">
      <c r="A61" s="30"/>
      <c r="B61" s="31"/>
      <c r="C61" s="30"/>
      <c r="D61" s="46" t="s">
        <v>49</v>
      </c>
      <c r="E61" s="33"/>
      <c r="F61" s="107" t="s">
        <v>50</v>
      </c>
      <c r="G61" s="46" t="s">
        <v>49</v>
      </c>
      <c r="H61" s="33"/>
      <c r="I61" s="33"/>
      <c r="J61" s="108" t="s">
        <v>50</v>
      </c>
      <c r="K61" s="33"/>
      <c r="L61" s="33"/>
      <c r="M61" s="43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>
      <c r="B62" s="18"/>
      <c r="M62" s="18"/>
    </row>
    <row r="63" spans="1:31">
      <c r="B63" s="18"/>
      <c r="M63" s="18"/>
    </row>
    <row r="64" spans="1:31">
      <c r="B64" s="18"/>
      <c r="M64" s="18"/>
    </row>
    <row r="65" spans="1:31" s="2" customFormat="1" ht="12.75">
      <c r="A65" s="30"/>
      <c r="B65" s="31"/>
      <c r="C65" s="30"/>
      <c r="D65" s="44" t="s">
        <v>51</v>
      </c>
      <c r="E65" s="47"/>
      <c r="F65" s="47"/>
      <c r="G65" s="44" t="s">
        <v>52</v>
      </c>
      <c r="H65" s="47"/>
      <c r="I65" s="47"/>
      <c r="J65" s="47"/>
      <c r="K65" s="47"/>
      <c r="L65" s="47"/>
      <c r="M65" s="43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>
      <c r="B66" s="18"/>
      <c r="M66" s="18"/>
    </row>
    <row r="67" spans="1:31">
      <c r="B67" s="18"/>
      <c r="M67" s="18"/>
    </row>
    <row r="68" spans="1:31">
      <c r="B68" s="18"/>
      <c r="M68" s="18"/>
    </row>
    <row r="69" spans="1:31">
      <c r="B69" s="18"/>
      <c r="M69" s="18"/>
    </row>
    <row r="70" spans="1:31">
      <c r="B70" s="18"/>
      <c r="M70" s="18"/>
    </row>
    <row r="71" spans="1:31">
      <c r="B71" s="18"/>
      <c r="M71" s="18"/>
    </row>
    <row r="72" spans="1:31">
      <c r="B72" s="18"/>
      <c r="M72" s="18"/>
    </row>
    <row r="73" spans="1:31">
      <c r="B73" s="18"/>
      <c r="M73" s="18"/>
    </row>
    <row r="74" spans="1:31">
      <c r="B74" s="18"/>
      <c r="M74" s="18"/>
    </row>
    <row r="75" spans="1:31">
      <c r="B75" s="18"/>
      <c r="M75" s="18"/>
    </row>
    <row r="76" spans="1:31" s="2" customFormat="1" ht="12.75">
      <c r="A76" s="30"/>
      <c r="B76" s="31"/>
      <c r="C76" s="30"/>
      <c r="D76" s="46" t="s">
        <v>49</v>
      </c>
      <c r="E76" s="33"/>
      <c r="F76" s="107" t="s">
        <v>50</v>
      </c>
      <c r="G76" s="46" t="s">
        <v>49</v>
      </c>
      <c r="H76" s="33"/>
      <c r="I76" s="33"/>
      <c r="J76" s="108" t="s">
        <v>50</v>
      </c>
      <c r="K76" s="33"/>
      <c r="L76" s="33"/>
      <c r="M76" s="43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5" customHeight="1">
      <c r="A77" s="30"/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3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47" s="2" customFormat="1" ht="6.95" customHeight="1">
      <c r="A81" s="30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43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47" s="2" customFormat="1" ht="24.95" customHeight="1">
      <c r="A82" s="30"/>
      <c r="B82" s="31"/>
      <c r="C82" s="19" t="s">
        <v>86</v>
      </c>
      <c r="D82" s="30"/>
      <c r="E82" s="30"/>
      <c r="F82" s="30"/>
      <c r="G82" s="30"/>
      <c r="H82" s="30"/>
      <c r="I82" s="30"/>
      <c r="J82" s="30"/>
      <c r="K82" s="30"/>
      <c r="L82" s="30"/>
      <c r="M82" s="43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47" s="2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43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47" s="2" customFormat="1" ht="12" customHeight="1">
      <c r="A84" s="30"/>
      <c r="B84" s="31"/>
      <c r="C84" s="25" t="s">
        <v>15</v>
      </c>
      <c r="D84" s="30"/>
      <c r="E84" s="30"/>
      <c r="F84" s="30"/>
      <c r="G84" s="30"/>
      <c r="H84" s="30"/>
      <c r="I84" s="30"/>
      <c r="J84" s="30"/>
      <c r="K84" s="30"/>
      <c r="L84" s="30"/>
      <c r="M84" s="43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47" s="2" customFormat="1" ht="30" customHeight="1">
      <c r="A85" s="30"/>
      <c r="B85" s="31"/>
      <c r="C85" s="30"/>
      <c r="D85" s="30"/>
      <c r="E85" s="198" t="str">
        <f>E7</f>
        <v>Rekonštrukcia cyklochodníka a jeho predĺženie do prímestskej RO Hubková</v>
      </c>
      <c r="F85" s="228"/>
      <c r="G85" s="228"/>
      <c r="H85" s="228"/>
      <c r="I85" s="30"/>
      <c r="J85" s="30"/>
      <c r="K85" s="30"/>
      <c r="L85" s="30"/>
      <c r="M85" s="43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47" s="2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43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47" s="2" customFormat="1" ht="12" customHeight="1">
      <c r="A87" s="30"/>
      <c r="B87" s="31"/>
      <c r="C87" s="25" t="s">
        <v>19</v>
      </c>
      <c r="D87" s="30"/>
      <c r="E87" s="30"/>
      <c r="F87" s="23" t="str">
        <f>F10</f>
        <v>Humenné</v>
      </c>
      <c r="G87" s="30"/>
      <c r="H87" s="30"/>
      <c r="I87" s="25" t="s">
        <v>21</v>
      </c>
      <c r="J87" s="56" t="str">
        <f>IF(J10="","",J10)</f>
        <v>29. 6. 2021</v>
      </c>
      <c r="K87" s="30"/>
      <c r="L87" s="30"/>
      <c r="M87" s="43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47" s="2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43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47" s="2" customFormat="1" ht="15.2" customHeight="1">
      <c r="A89" s="30"/>
      <c r="B89" s="31"/>
      <c r="C89" s="25" t="s">
        <v>23</v>
      </c>
      <c r="D89" s="30"/>
      <c r="E89" s="30"/>
      <c r="F89" s="23" t="str">
        <f>E13</f>
        <v>Mesto Humenné,Kukorelliho 34,066 28 Humenné</v>
      </c>
      <c r="G89" s="30"/>
      <c r="H89" s="30"/>
      <c r="I89" s="25" t="s">
        <v>29</v>
      </c>
      <c r="J89" s="28" t="str">
        <f>E19</f>
        <v xml:space="preserve"> </v>
      </c>
      <c r="K89" s="30"/>
      <c r="L89" s="30"/>
      <c r="M89" s="43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47" s="2" customFormat="1" ht="15.2" customHeight="1">
      <c r="A90" s="30"/>
      <c r="B90" s="31"/>
      <c r="C90" s="25" t="s">
        <v>27</v>
      </c>
      <c r="D90" s="30"/>
      <c r="E90" s="30"/>
      <c r="F90" s="23" t="str">
        <f>IF(E16="","",E16)</f>
        <v>Vyplň údaj</v>
      </c>
      <c r="G90" s="30"/>
      <c r="H90" s="30"/>
      <c r="I90" s="25" t="s">
        <v>32</v>
      </c>
      <c r="J90" s="28" t="str">
        <f>E22</f>
        <v xml:space="preserve"> </v>
      </c>
      <c r="K90" s="30"/>
      <c r="L90" s="30"/>
      <c r="M90" s="43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47" s="2" customFormat="1" ht="10.35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43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47" s="2" customFormat="1" ht="29.25" customHeight="1">
      <c r="A92" s="30"/>
      <c r="B92" s="31"/>
      <c r="C92" s="109" t="s">
        <v>87</v>
      </c>
      <c r="D92" s="101"/>
      <c r="E92" s="101"/>
      <c r="F92" s="101"/>
      <c r="G92" s="101"/>
      <c r="H92" s="101"/>
      <c r="I92" s="110" t="s">
        <v>88</v>
      </c>
      <c r="J92" s="110" t="s">
        <v>89</v>
      </c>
      <c r="K92" s="110" t="s">
        <v>90</v>
      </c>
      <c r="L92" s="101"/>
      <c r="M92" s="43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47" s="2" customFormat="1" ht="10.35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43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47" s="2" customFormat="1" ht="22.9" customHeight="1">
      <c r="A94" s="30"/>
      <c r="B94" s="31"/>
      <c r="C94" s="111" t="s">
        <v>91</v>
      </c>
      <c r="D94" s="30"/>
      <c r="E94" s="30"/>
      <c r="F94" s="30"/>
      <c r="G94" s="30"/>
      <c r="H94" s="30"/>
      <c r="I94" s="72">
        <f t="shared" ref="I94:J96" si="0">Q120</f>
        <v>0</v>
      </c>
      <c r="J94" s="72">
        <f t="shared" si="0"/>
        <v>0</v>
      </c>
      <c r="K94" s="72">
        <f>K120</f>
        <v>0</v>
      </c>
      <c r="L94" s="30"/>
      <c r="M94" s="43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U94" s="15" t="s">
        <v>92</v>
      </c>
    </row>
    <row r="95" spans="1:47" s="9" customFormat="1" ht="24.95" customHeight="1">
      <c r="B95" s="112"/>
      <c r="D95" s="113" t="s">
        <v>93</v>
      </c>
      <c r="E95" s="114"/>
      <c r="F95" s="114"/>
      <c r="G95" s="114"/>
      <c r="H95" s="114"/>
      <c r="I95" s="115">
        <f t="shared" si="0"/>
        <v>0</v>
      </c>
      <c r="J95" s="115">
        <f t="shared" si="0"/>
        <v>0</v>
      </c>
      <c r="K95" s="115">
        <f>K121</f>
        <v>0</v>
      </c>
      <c r="M95" s="112"/>
    </row>
    <row r="96" spans="1:47" s="10" customFormat="1" ht="19.899999999999999" customHeight="1">
      <c r="B96" s="116"/>
      <c r="D96" s="117" t="s">
        <v>94</v>
      </c>
      <c r="E96" s="118"/>
      <c r="F96" s="118"/>
      <c r="G96" s="118"/>
      <c r="H96" s="118"/>
      <c r="I96" s="119">
        <f t="shared" si="0"/>
        <v>0</v>
      </c>
      <c r="J96" s="119">
        <f t="shared" si="0"/>
        <v>0</v>
      </c>
      <c r="K96" s="119">
        <f>K122</f>
        <v>0</v>
      </c>
      <c r="M96" s="116"/>
    </row>
    <row r="97" spans="1:31" s="10" customFormat="1" ht="19.899999999999999" customHeight="1">
      <c r="B97" s="116"/>
      <c r="D97" s="117" t="s">
        <v>95</v>
      </c>
      <c r="E97" s="118"/>
      <c r="F97" s="118"/>
      <c r="G97" s="118"/>
      <c r="H97" s="118"/>
      <c r="I97" s="119">
        <f>Q147</f>
        <v>0</v>
      </c>
      <c r="J97" s="119">
        <f>R147</f>
        <v>0</v>
      </c>
      <c r="K97" s="119">
        <f>K147</f>
        <v>0</v>
      </c>
      <c r="M97" s="116"/>
    </row>
    <row r="98" spans="1:31" s="9" customFormat="1" ht="24.95" customHeight="1">
      <c r="B98" s="112"/>
      <c r="D98" s="113" t="s">
        <v>96</v>
      </c>
      <c r="E98" s="114"/>
      <c r="F98" s="114"/>
      <c r="G98" s="114"/>
      <c r="H98" s="114"/>
      <c r="I98" s="115">
        <f>Q159</f>
        <v>0</v>
      </c>
      <c r="J98" s="115">
        <f>R159</f>
        <v>0</v>
      </c>
      <c r="K98" s="115">
        <f>K159</f>
        <v>0</v>
      </c>
      <c r="M98" s="112"/>
    </row>
    <row r="99" spans="1:31" s="10" customFormat="1" ht="19.899999999999999" customHeight="1">
      <c r="B99" s="116"/>
      <c r="D99" s="117" t="s">
        <v>97</v>
      </c>
      <c r="E99" s="118"/>
      <c r="F99" s="118"/>
      <c r="G99" s="118"/>
      <c r="H99" s="118"/>
      <c r="I99" s="119">
        <f>Q160</f>
        <v>0</v>
      </c>
      <c r="J99" s="119">
        <f>R160</f>
        <v>0</v>
      </c>
      <c r="K99" s="119">
        <f>K160</f>
        <v>0</v>
      </c>
      <c r="M99" s="116"/>
    </row>
    <row r="100" spans="1:31" s="9" customFormat="1" ht="24.95" customHeight="1">
      <c r="B100" s="112"/>
      <c r="D100" s="113" t="s">
        <v>98</v>
      </c>
      <c r="E100" s="114"/>
      <c r="F100" s="114"/>
      <c r="G100" s="114"/>
      <c r="H100" s="114"/>
      <c r="I100" s="115">
        <f>Q164</f>
        <v>0</v>
      </c>
      <c r="J100" s="115">
        <f>R164</f>
        <v>0</v>
      </c>
      <c r="K100" s="115">
        <f>K164</f>
        <v>0</v>
      </c>
      <c r="M100" s="112"/>
    </row>
    <row r="101" spans="1:31" s="10" customFormat="1" ht="19.899999999999999" customHeight="1">
      <c r="B101" s="116"/>
      <c r="D101" s="117" t="s">
        <v>99</v>
      </c>
      <c r="E101" s="118"/>
      <c r="F101" s="118"/>
      <c r="G101" s="118"/>
      <c r="H101" s="118"/>
      <c r="I101" s="119">
        <f>Q168</f>
        <v>0</v>
      </c>
      <c r="J101" s="119">
        <f>R168</f>
        <v>0</v>
      </c>
      <c r="K101" s="119">
        <f>K168</f>
        <v>0</v>
      </c>
      <c r="M101" s="116"/>
    </row>
    <row r="102" spans="1:31" s="9" customFormat="1" ht="24.95" customHeight="1">
      <c r="B102" s="112"/>
      <c r="D102" s="113" t="s">
        <v>100</v>
      </c>
      <c r="E102" s="114"/>
      <c r="F102" s="114"/>
      <c r="G102" s="114"/>
      <c r="H102" s="114"/>
      <c r="I102" s="115">
        <f>Q171</f>
        <v>0</v>
      </c>
      <c r="J102" s="115">
        <f>R171</f>
        <v>0</v>
      </c>
      <c r="K102" s="115">
        <f>K171</f>
        <v>0</v>
      </c>
      <c r="M102" s="112"/>
    </row>
    <row r="103" spans="1:31" s="2" customFormat="1" ht="21.75" customHeight="1">
      <c r="A103" s="30"/>
      <c r="B103" s="31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43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</row>
    <row r="104" spans="1:31" s="2" customFormat="1" ht="6.95" customHeight="1">
      <c r="A104" s="30"/>
      <c r="B104" s="48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3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8" spans="1:31" s="2" customFormat="1" ht="6.95" customHeight="1">
      <c r="A108" s="30"/>
      <c r="B108" s="50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43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31" s="2" customFormat="1" ht="24.95" customHeight="1">
      <c r="A109" s="30"/>
      <c r="B109" s="31"/>
      <c r="C109" s="19" t="s">
        <v>101</v>
      </c>
      <c r="D109" s="30"/>
      <c r="E109" s="30"/>
      <c r="F109" s="30"/>
      <c r="G109" s="30"/>
      <c r="H109" s="30"/>
      <c r="I109" s="30"/>
      <c r="J109" s="30"/>
      <c r="K109" s="30"/>
      <c r="L109" s="30"/>
      <c r="M109" s="43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s="2" customFormat="1" ht="6.95" customHeight="1">
      <c r="A110" s="30"/>
      <c r="B110" s="31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43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31" s="2" customFormat="1" ht="12" customHeight="1">
      <c r="A111" s="30"/>
      <c r="B111" s="31"/>
      <c r="C111" s="25" t="s">
        <v>15</v>
      </c>
      <c r="D111" s="30"/>
      <c r="E111" s="30"/>
      <c r="F111" s="30"/>
      <c r="G111" s="30"/>
      <c r="H111" s="30"/>
      <c r="I111" s="30"/>
      <c r="J111" s="30"/>
      <c r="K111" s="30"/>
      <c r="L111" s="30"/>
      <c r="M111" s="43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s="2" customFormat="1" ht="30" customHeight="1">
      <c r="A112" s="30"/>
      <c r="B112" s="31"/>
      <c r="C112" s="30"/>
      <c r="D112" s="30"/>
      <c r="E112" s="198" t="str">
        <f>E7</f>
        <v>Rekonštrukcia cyklochodníka a jeho predĺženie do prímestskej RO Hubková</v>
      </c>
      <c r="F112" s="228"/>
      <c r="G112" s="228"/>
      <c r="H112" s="228"/>
      <c r="I112" s="30"/>
      <c r="J112" s="30"/>
      <c r="K112" s="30"/>
      <c r="L112" s="30"/>
      <c r="M112" s="43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6.95" customHeight="1">
      <c r="A113" s="30"/>
      <c r="B113" s="31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43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2" customHeight="1">
      <c r="A114" s="30"/>
      <c r="B114" s="31"/>
      <c r="C114" s="25" t="s">
        <v>19</v>
      </c>
      <c r="D114" s="30"/>
      <c r="E114" s="30"/>
      <c r="F114" s="23" t="str">
        <f>F10</f>
        <v>Humenné</v>
      </c>
      <c r="G114" s="30"/>
      <c r="H114" s="30"/>
      <c r="I114" s="25" t="s">
        <v>21</v>
      </c>
      <c r="J114" s="56" t="str">
        <f>IF(J10="","",J10)</f>
        <v>29. 6. 2021</v>
      </c>
      <c r="K114" s="30"/>
      <c r="L114" s="30"/>
      <c r="M114" s="43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6.95" customHeight="1">
      <c r="A115" s="30"/>
      <c r="B115" s="31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43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2" customFormat="1" ht="15.2" customHeight="1">
      <c r="A116" s="30"/>
      <c r="B116" s="31"/>
      <c r="C116" s="25" t="s">
        <v>23</v>
      </c>
      <c r="D116" s="30"/>
      <c r="E116" s="30"/>
      <c r="F116" s="23" t="str">
        <f>E13</f>
        <v>Mesto Humenné,Kukorelliho 34,066 28 Humenné</v>
      </c>
      <c r="G116" s="30"/>
      <c r="H116" s="30"/>
      <c r="I116" s="25" t="s">
        <v>29</v>
      </c>
      <c r="J116" s="28" t="str">
        <f>E19</f>
        <v xml:space="preserve"> </v>
      </c>
      <c r="K116" s="30"/>
      <c r="L116" s="30"/>
      <c r="M116" s="43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2" customFormat="1" ht="15.2" customHeight="1">
      <c r="A117" s="30"/>
      <c r="B117" s="31"/>
      <c r="C117" s="25" t="s">
        <v>27</v>
      </c>
      <c r="D117" s="30"/>
      <c r="E117" s="30"/>
      <c r="F117" s="23" t="str">
        <f>IF(E16="","",E16)</f>
        <v>Vyplň údaj</v>
      </c>
      <c r="G117" s="30"/>
      <c r="H117" s="30"/>
      <c r="I117" s="25" t="s">
        <v>32</v>
      </c>
      <c r="J117" s="28" t="str">
        <f>E22</f>
        <v xml:space="preserve"> </v>
      </c>
      <c r="K117" s="30"/>
      <c r="L117" s="30"/>
      <c r="M117" s="43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2" customFormat="1" ht="10.35" customHeight="1">
      <c r="A118" s="30"/>
      <c r="B118" s="31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43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11" customFormat="1" ht="29.25" customHeight="1">
      <c r="A119" s="120"/>
      <c r="B119" s="121"/>
      <c r="C119" s="122" t="s">
        <v>102</v>
      </c>
      <c r="D119" s="123" t="s">
        <v>59</v>
      </c>
      <c r="E119" s="123" t="s">
        <v>55</v>
      </c>
      <c r="F119" s="123" t="s">
        <v>56</v>
      </c>
      <c r="G119" s="123" t="s">
        <v>103</v>
      </c>
      <c r="H119" s="123" t="s">
        <v>104</v>
      </c>
      <c r="I119" s="123" t="s">
        <v>105</v>
      </c>
      <c r="J119" s="123" t="s">
        <v>106</v>
      </c>
      <c r="K119" s="124" t="s">
        <v>90</v>
      </c>
      <c r="L119" s="125" t="s">
        <v>107</v>
      </c>
      <c r="M119" s="126"/>
      <c r="N119" s="63" t="s">
        <v>1</v>
      </c>
      <c r="O119" s="64" t="s">
        <v>38</v>
      </c>
      <c r="P119" s="64" t="s">
        <v>108</v>
      </c>
      <c r="Q119" s="64" t="s">
        <v>109</v>
      </c>
      <c r="R119" s="64" t="s">
        <v>110</v>
      </c>
      <c r="S119" s="64" t="s">
        <v>111</v>
      </c>
      <c r="T119" s="64" t="s">
        <v>112</v>
      </c>
      <c r="U119" s="64" t="s">
        <v>113</v>
      </c>
      <c r="V119" s="64" t="s">
        <v>114</v>
      </c>
      <c r="W119" s="64" t="s">
        <v>115</v>
      </c>
      <c r="X119" s="65" t="s">
        <v>116</v>
      </c>
      <c r="Y119" s="120"/>
      <c r="Z119" s="120"/>
      <c r="AA119" s="120"/>
      <c r="AB119" s="120"/>
      <c r="AC119" s="120"/>
      <c r="AD119" s="120"/>
      <c r="AE119" s="120"/>
    </row>
    <row r="120" spans="1:65" s="2" customFormat="1" ht="22.9" customHeight="1">
      <c r="A120" s="30"/>
      <c r="B120" s="31"/>
      <c r="C120" s="70" t="s">
        <v>91</v>
      </c>
      <c r="D120" s="30"/>
      <c r="E120" s="30"/>
      <c r="F120" s="30"/>
      <c r="G120" s="30"/>
      <c r="H120" s="30"/>
      <c r="I120" s="30"/>
      <c r="J120" s="30"/>
      <c r="K120" s="127">
        <f>BK120</f>
        <v>0</v>
      </c>
      <c r="L120" s="30"/>
      <c r="M120" s="31"/>
      <c r="N120" s="66"/>
      <c r="O120" s="57"/>
      <c r="P120" s="67"/>
      <c r="Q120" s="128">
        <f>Q121+Q159+Q164+Q171</f>
        <v>0</v>
      </c>
      <c r="R120" s="128">
        <f>R121+R159+R164+R171</f>
        <v>0</v>
      </c>
      <c r="S120" s="67"/>
      <c r="T120" s="129">
        <f>T121+T159+T164+T171</f>
        <v>0</v>
      </c>
      <c r="U120" s="67"/>
      <c r="V120" s="129">
        <f>V121+V159+V164+V171</f>
        <v>21.995699999999999</v>
      </c>
      <c r="W120" s="67"/>
      <c r="X120" s="130">
        <f>X121+X159+X164+X171</f>
        <v>0</v>
      </c>
      <c r="Y120" s="30"/>
      <c r="Z120" s="30"/>
      <c r="AA120" s="30"/>
      <c r="AB120" s="30"/>
      <c r="AC120" s="30"/>
      <c r="AD120" s="30"/>
      <c r="AE120" s="30"/>
      <c r="AT120" s="15" t="s">
        <v>75</v>
      </c>
      <c r="AU120" s="15" t="s">
        <v>92</v>
      </c>
      <c r="BK120" s="131">
        <f>BK121+BK159+BK164+BK171</f>
        <v>0</v>
      </c>
    </row>
    <row r="121" spans="1:65" s="12" customFormat="1" ht="25.9" customHeight="1">
      <c r="B121" s="132"/>
      <c r="D121" s="133" t="s">
        <v>75</v>
      </c>
      <c r="E121" s="134" t="s">
        <v>117</v>
      </c>
      <c r="F121" s="134" t="s">
        <v>118</v>
      </c>
      <c r="I121" s="135"/>
      <c r="J121" s="135"/>
      <c r="K121" s="136">
        <f>BK121</f>
        <v>0</v>
      </c>
      <c r="M121" s="132"/>
      <c r="N121" s="137"/>
      <c r="O121" s="138"/>
      <c r="P121" s="138"/>
      <c r="Q121" s="139">
        <f>Q122+Q147</f>
        <v>0</v>
      </c>
      <c r="R121" s="139">
        <f>R122+R147</f>
        <v>0</v>
      </c>
      <c r="S121" s="138"/>
      <c r="T121" s="140">
        <f>T122+T147</f>
        <v>0</v>
      </c>
      <c r="U121" s="138"/>
      <c r="V121" s="140">
        <f>V122+V147</f>
        <v>21.983599999999999</v>
      </c>
      <c r="W121" s="138"/>
      <c r="X121" s="141">
        <f>X122+X147</f>
        <v>0</v>
      </c>
      <c r="AR121" s="133" t="s">
        <v>119</v>
      </c>
      <c r="AT121" s="142" t="s">
        <v>75</v>
      </c>
      <c r="AU121" s="142" t="s">
        <v>76</v>
      </c>
      <c r="AY121" s="133" t="s">
        <v>120</v>
      </c>
      <c r="BK121" s="143">
        <f>BK122+BK147</f>
        <v>0</v>
      </c>
    </row>
    <row r="122" spans="1:65" s="12" customFormat="1" ht="22.9" customHeight="1">
      <c r="B122" s="132"/>
      <c r="D122" s="133" t="s">
        <v>75</v>
      </c>
      <c r="E122" s="144" t="s">
        <v>121</v>
      </c>
      <c r="F122" s="144" t="s">
        <v>122</v>
      </c>
      <c r="I122" s="135"/>
      <c r="J122" s="135"/>
      <c r="K122" s="145">
        <f>BK122</f>
        <v>0</v>
      </c>
      <c r="M122" s="132"/>
      <c r="N122" s="137"/>
      <c r="O122" s="138"/>
      <c r="P122" s="138"/>
      <c r="Q122" s="139">
        <f>SUM(Q123:Q146)</f>
        <v>0</v>
      </c>
      <c r="R122" s="139">
        <f>SUM(R123:R146)</f>
        <v>0</v>
      </c>
      <c r="S122" s="138"/>
      <c r="T122" s="140">
        <f>SUM(T123:T146)</f>
        <v>0</v>
      </c>
      <c r="U122" s="138"/>
      <c r="V122" s="140">
        <f>SUM(V123:V146)</f>
        <v>4.3771400000000007</v>
      </c>
      <c r="W122" s="138"/>
      <c r="X122" s="141">
        <f>SUM(X123:X146)</f>
        <v>0</v>
      </c>
      <c r="AR122" s="133" t="s">
        <v>119</v>
      </c>
      <c r="AT122" s="142" t="s">
        <v>75</v>
      </c>
      <c r="AU122" s="142" t="s">
        <v>81</v>
      </c>
      <c r="AY122" s="133" t="s">
        <v>120</v>
      </c>
      <c r="BK122" s="143">
        <f>SUM(BK123:BK146)</f>
        <v>0</v>
      </c>
    </row>
    <row r="123" spans="1:65" s="2" customFormat="1" ht="24.2" customHeight="1">
      <c r="A123" s="30"/>
      <c r="B123" s="146"/>
      <c r="C123" s="147" t="s">
        <v>81</v>
      </c>
      <c r="D123" s="147" t="s">
        <v>123</v>
      </c>
      <c r="E123" s="148" t="s">
        <v>124</v>
      </c>
      <c r="F123" s="149" t="s">
        <v>125</v>
      </c>
      <c r="G123" s="150" t="s">
        <v>126</v>
      </c>
      <c r="H123" s="151">
        <v>1202</v>
      </c>
      <c r="I123" s="152"/>
      <c r="J123" s="152"/>
      <c r="K123" s="151">
        <f t="shared" ref="K123:K142" si="1">ROUND(P123*H123,3)</f>
        <v>0</v>
      </c>
      <c r="L123" s="153"/>
      <c r="M123" s="31"/>
      <c r="N123" s="154" t="s">
        <v>1</v>
      </c>
      <c r="O123" s="155" t="s">
        <v>40</v>
      </c>
      <c r="P123" s="156">
        <f t="shared" ref="P123:P142" si="2">I123+J123</f>
        <v>0</v>
      </c>
      <c r="Q123" s="156">
        <f t="shared" ref="Q123:Q142" si="3">ROUND(I123*H123,3)</f>
        <v>0</v>
      </c>
      <c r="R123" s="156">
        <f t="shared" ref="R123:R142" si="4">ROUND(J123*H123,3)</f>
        <v>0</v>
      </c>
      <c r="S123" s="59"/>
      <c r="T123" s="157">
        <f t="shared" ref="T123:T142" si="5">S123*H123</f>
        <v>0</v>
      </c>
      <c r="U123" s="157">
        <v>0</v>
      </c>
      <c r="V123" s="157">
        <f t="shared" ref="V123:V142" si="6">U123*H123</f>
        <v>0</v>
      </c>
      <c r="W123" s="157">
        <v>0</v>
      </c>
      <c r="X123" s="158">
        <f t="shared" ref="X123:X142" si="7">W123*H123</f>
        <v>0</v>
      </c>
      <c r="Y123" s="30"/>
      <c r="Z123" s="30"/>
      <c r="AA123" s="30"/>
      <c r="AB123" s="30"/>
      <c r="AC123" s="30"/>
      <c r="AD123" s="30"/>
      <c r="AE123" s="30"/>
      <c r="AR123" s="159" t="s">
        <v>127</v>
      </c>
      <c r="AT123" s="159" t="s">
        <v>123</v>
      </c>
      <c r="AU123" s="159" t="s">
        <v>128</v>
      </c>
      <c r="AY123" s="15" t="s">
        <v>120</v>
      </c>
      <c r="BE123" s="160">
        <f t="shared" ref="BE123:BE142" si="8">IF(O123="základná",K123,0)</f>
        <v>0</v>
      </c>
      <c r="BF123" s="160">
        <f t="shared" ref="BF123:BF142" si="9">IF(O123="znížená",K123,0)</f>
        <v>0</v>
      </c>
      <c r="BG123" s="160">
        <f t="shared" ref="BG123:BG142" si="10">IF(O123="zákl. prenesená",K123,0)</f>
        <v>0</v>
      </c>
      <c r="BH123" s="160">
        <f t="shared" ref="BH123:BH142" si="11">IF(O123="zníž. prenesená",K123,0)</f>
        <v>0</v>
      </c>
      <c r="BI123" s="160">
        <f t="shared" ref="BI123:BI142" si="12">IF(O123="nulová",K123,0)</f>
        <v>0</v>
      </c>
      <c r="BJ123" s="15" t="s">
        <v>128</v>
      </c>
      <c r="BK123" s="161">
        <f t="shared" ref="BK123:BK142" si="13">ROUND(P123*H123,3)</f>
        <v>0</v>
      </c>
      <c r="BL123" s="15" t="s">
        <v>127</v>
      </c>
      <c r="BM123" s="159" t="s">
        <v>129</v>
      </c>
    </row>
    <row r="124" spans="1:65" s="2" customFormat="1" ht="16.5" customHeight="1">
      <c r="A124" s="30"/>
      <c r="B124" s="146"/>
      <c r="C124" s="162" t="s">
        <v>128</v>
      </c>
      <c r="D124" s="162" t="s">
        <v>117</v>
      </c>
      <c r="E124" s="163" t="s">
        <v>130</v>
      </c>
      <c r="F124" s="164" t="s">
        <v>131</v>
      </c>
      <c r="G124" s="165" t="s">
        <v>126</v>
      </c>
      <c r="H124" s="166">
        <v>1202</v>
      </c>
      <c r="I124" s="167"/>
      <c r="J124" s="168"/>
      <c r="K124" s="166">
        <f t="shared" si="1"/>
        <v>0</v>
      </c>
      <c r="L124" s="168"/>
      <c r="M124" s="169"/>
      <c r="N124" s="170" t="s">
        <v>1</v>
      </c>
      <c r="O124" s="155" t="s">
        <v>40</v>
      </c>
      <c r="P124" s="156">
        <f t="shared" si="2"/>
        <v>0</v>
      </c>
      <c r="Q124" s="156">
        <f t="shared" si="3"/>
        <v>0</v>
      </c>
      <c r="R124" s="156">
        <f t="shared" si="4"/>
        <v>0</v>
      </c>
      <c r="S124" s="59"/>
      <c r="T124" s="157">
        <f t="shared" si="5"/>
        <v>0</v>
      </c>
      <c r="U124" s="157">
        <v>9.6000000000000002E-4</v>
      </c>
      <c r="V124" s="157">
        <f t="shared" si="6"/>
        <v>1.1539200000000001</v>
      </c>
      <c r="W124" s="157">
        <v>0</v>
      </c>
      <c r="X124" s="158">
        <f t="shared" si="7"/>
        <v>0</v>
      </c>
      <c r="Y124" s="30"/>
      <c r="Z124" s="30"/>
      <c r="AA124" s="30"/>
      <c r="AB124" s="30"/>
      <c r="AC124" s="30"/>
      <c r="AD124" s="30"/>
      <c r="AE124" s="30"/>
      <c r="AR124" s="159" t="s">
        <v>132</v>
      </c>
      <c r="AT124" s="159" t="s">
        <v>117</v>
      </c>
      <c r="AU124" s="159" t="s">
        <v>128</v>
      </c>
      <c r="AY124" s="15" t="s">
        <v>120</v>
      </c>
      <c r="BE124" s="160">
        <f t="shared" si="8"/>
        <v>0</v>
      </c>
      <c r="BF124" s="160">
        <f t="shared" si="9"/>
        <v>0</v>
      </c>
      <c r="BG124" s="160">
        <f t="shared" si="10"/>
        <v>0</v>
      </c>
      <c r="BH124" s="160">
        <f t="shared" si="11"/>
        <v>0</v>
      </c>
      <c r="BI124" s="160">
        <f t="shared" si="12"/>
        <v>0</v>
      </c>
      <c r="BJ124" s="15" t="s">
        <v>128</v>
      </c>
      <c r="BK124" s="161">
        <f t="shared" si="13"/>
        <v>0</v>
      </c>
      <c r="BL124" s="15" t="s">
        <v>132</v>
      </c>
      <c r="BM124" s="159" t="s">
        <v>133</v>
      </c>
    </row>
    <row r="125" spans="1:65" s="2" customFormat="1" ht="16.5" customHeight="1">
      <c r="A125" s="30"/>
      <c r="B125" s="146"/>
      <c r="C125" s="147" t="s">
        <v>119</v>
      </c>
      <c r="D125" s="147" t="s">
        <v>123</v>
      </c>
      <c r="E125" s="148" t="s">
        <v>134</v>
      </c>
      <c r="F125" s="149" t="s">
        <v>135</v>
      </c>
      <c r="G125" s="150" t="s">
        <v>136</v>
      </c>
      <c r="H125" s="151">
        <v>40</v>
      </c>
      <c r="I125" s="152"/>
      <c r="J125" s="152"/>
      <c r="K125" s="151">
        <f t="shared" si="1"/>
        <v>0</v>
      </c>
      <c r="L125" s="153"/>
      <c r="M125" s="31"/>
      <c r="N125" s="154" t="s">
        <v>1</v>
      </c>
      <c r="O125" s="155" t="s">
        <v>40</v>
      </c>
      <c r="P125" s="156">
        <f t="shared" si="2"/>
        <v>0</v>
      </c>
      <c r="Q125" s="156">
        <f t="shared" si="3"/>
        <v>0</v>
      </c>
      <c r="R125" s="156">
        <f t="shared" si="4"/>
        <v>0</v>
      </c>
      <c r="S125" s="59"/>
      <c r="T125" s="157">
        <f t="shared" si="5"/>
        <v>0</v>
      </c>
      <c r="U125" s="157">
        <v>0</v>
      </c>
      <c r="V125" s="157">
        <f t="shared" si="6"/>
        <v>0</v>
      </c>
      <c r="W125" s="157">
        <v>0</v>
      </c>
      <c r="X125" s="158">
        <f t="shared" si="7"/>
        <v>0</v>
      </c>
      <c r="Y125" s="30"/>
      <c r="Z125" s="30"/>
      <c r="AA125" s="30"/>
      <c r="AB125" s="30"/>
      <c r="AC125" s="30"/>
      <c r="AD125" s="30"/>
      <c r="AE125" s="30"/>
      <c r="AR125" s="159" t="s">
        <v>127</v>
      </c>
      <c r="AT125" s="159" t="s">
        <v>123</v>
      </c>
      <c r="AU125" s="159" t="s">
        <v>128</v>
      </c>
      <c r="AY125" s="15" t="s">
        <v>120</v>
      </c>
      <c r="BE125" s="160">
        <f t="shared" si="8"/>
        <v>0</v>
      </c>
      <c r="BF125" s="160">
        <f t="shared" si="9"/>
        <v>0</v>
      </c>
      <c r="BG125" s="160">
        <f t="shared" si="10"/>
        <v>0</v>
      </c>
      <c r="BH125" s="160">
        <f t="shared" si="11"/>
        <v>0</v>
      </c>
      <c r="BI125" s="160">
        <f t="shared" si="12"/>
        <v>0</v>
      </c>
      <c r="BJ125" s="15" t="s">
        <v>128</v>
      </c>
      <c r="BK125" s="161">
        <f t="shared" si="13"/>
        <v>0</v>
      </c>
      <c r="BL125" s="15" t="s">
        <v>127</v>
      </c>
      <c r="BM125" s="159" t="s">
        <v>137</v>
      </c>
    </row>
    <row r="126" spans="1:65" s="2" customFormat="1" ht="16.5" customHeight="1">
      <c r="A126" s="30"/>
      <c r="B126" s="146"/>
      <c r="C126" s="162" t="s">
        <v>138</v>
      </c>
      <c r="D126" s="162" t="s">
        <v>117</v>
      </c>
      <c r="E126" s="163" t="s">
        <v>139</v>
      </c>
      <c r="F126" s="164" t="s">
        <v>140</v>
      </c>
      <c r="G126" s="165" t="s">
        <v>136</v>
      </c>
      <c r="H126" s="166">
        <v>40</v>
      </c>
      <c r="I126" s="167"/>
      <c r="J126" s="168"/>
      <c r="K126" s="166">
        <f t="shared" si="1"/>
        <v>0</v>
      </c>
      <c r="L126" s="168"/>
      <c r="M126" s="169"/>
      <c r="N126" s="170" t="s">
        <v>1</v>
      </c>
      <c r="O126" s="155" t="s">
        <v>40</v>
      </c>
      <c r="P126" s="156">
        <f t="shared" si="2"/>
        <v>0</v>
      </c>
      <c r="Q126" s="156">
        <f t="shared" si="3"/>
        <v>0</v>
      </c>
      <c r="R126" s="156">
        <f t="shared" si="4"/>
        <v>0</v>
      </c>
      <c r="S126" s="59"/>
      <c r="T126" s="157">
        <f t="shared" si="5"/>
        <v>0</v>
      </c>
      <c r="U126" s="157">
        <v>0</v>
      </c>
      <c r="V126" s="157">
        <f t="shared" si="6"/>
        <v>0</v>
      </c>
      <c r="W126" s="157">
        <v>0</v>
      </c>
      <c r="X126" s="158">
        <f t="shared" si="7"/>
        <v>0</v>
      </c>
      <c r="Y126" s="30"/>
      <c r="Z126" s="30"/>
      <c r="AA126" s="30"/>
      <c r="AB126" s="30"/>
      <c r="AC126" s="30"/>
      <c r="AD126" s="30"/>
      <c r="AE126" s="30"/>
      <c r="AR126" s="159" t="s">
        <v>141</v>
      </c>
      <c r="AT126" s="159" t="s">
        <v>117</v>
      </c>
      <c r="AU126" s="159" t="s">
        <v>128</v>
      </c>
      <c r="AY126" s="15" t="s">
        <v>120</v>
      </c>
      <c r="BE126" s="160">
        <f t="shared" si="8"/>
        <v>0</v>
      </c>
      <c r="BF126" s="160">
        <f t="shared" si="9"/>
        <v>0</v>
      </c>
      <c r="BG126" s="160">
        <f t="shared" si="10"/>
        <v>0</v>
      </c>
      <c r="BH126" s="160">
        <f t="shared" si="11"/>
        <v>0</v>
      </c>
      <c r="BI126" s="160">
        <f t="shared" si="12"/>
        <v>0</v>
      </c>
      <c r="BJ126" s="15" t="s">
        <v>128</v>
      </c>
      <c r="BK126" s="161">
        <f t="shared" si="13"/>
        <v>0</v>
      </c>
      <c r="BL126" s="15" t="s">
        <v>127</v>
      </c>
      <c r="BM126" s="159" t="s">
        <v>142</v>
      </c>
    </row>
    <row r="127" spans="1:65" s="2" customFormat="1" ht="21.75" customHeight="1">
      <c r="A127" s="30"/>
      <c r="B127" s="146"/>
      <c r="C127" s="147" t="s">
        <v>143</v>
      </c>
      <c r="D127" s="147" t="s">
        <v>123</v>
      </c>
      <c r="E127" s="148" t="s">
        <v>144</v>
      </c>
      <c r="F127" s="149" t="s">
        <v>145</v>
      </c>
      <c r="G127" s="150" t="s">
        <v>136</v>
      </c>
      <c r="H127" s="151">
        <v>40</v>
      </c>
      <c r="I127" s="152"/>
      <c r="J127" s="152"/>
      <c r="K127" s="151">
        <f t="shared" si="1"/>
        <v>0</v>
      </c>
      <c r="L127" s="153"/>
      <c r="M127" s="31"/>
      <c r="N127" s="154" t="s">
        <v>1</v>
      </c>
      <c r="O127" s="155" t="s">
        <v>40</v>
      </c>
      <c r="P127" s="156">
        <f t="shared" si="2"/>
        <v>0</v>
      </c>
      <c r="Q127" s="156">
        <f t="shared" si="3"/>
        <v>0</v>
      </c>
      <c r="R127" s="156">
        <f t="shared" si="4"/>
        <v>0</v>
      </c>
      <c r="S127" s="59"/>
      <c r="T127" s="157">
        <f t="shared" si="5"/>
        <v>0</v>
      </c>
      <c r="U127" s="157">
        <v>0</v>
      </c>
      <c r="V127" s="157">
        <f t="shared" si="6"/>
        <v>0</v>
      </c>
      <c r="W127" s="157">
        <v>0</v>
      </c>
      <c r="X127" s="158">
        <f t="shared" si="7"/>
        <v>0</v>
      </c>
      <c r="Y127" s="30"/>
      <c r="Z127" s="30"/>
      <c r="AA127" s="30"/>
      <c r="AB127" s="30"/>
      <c r="AC127" s="30"/>
      <c r="AD127" s="30"/>
      <c r="AE127" s="30"/>
      <c r="AR127" s="159" t="s">
        <v>127</v>
      </c>
      <c r="AT127" s="159" t="s">
        <v>123</v>
      </c>
      <c r="AU127" s="159" t="s">
        <v>128</v>
      </c>
      <c r="AY127" s="15" t="s">
        <v>120</v>
      </c>
      <c r="BE127" s="160">
        <f t="shared" si="8"/>
        <v>0</v>
      </c>
      <c r="BF127" s="160">
        <f t="shared" si="9"/>
        <v>0</v>
      </c>
      <c r="BG127" s="160">
        <f t="shared" si="10"/>
        <v>0</v>
      </c>
      <c r="BH127" s="160">
        <f t="shared" si="11"/>
        <v>0</v>
      </c>
      <c r="BI127" s="160">
        <f t="shared" si="12"/>
        <v>0</v>
      </c>
      <c r="BJ127" s="15" t="s">
        <v>128</v>
      </c>
      <c r="BK127" s="161">
        <f t="shared" si="13"/>
        <v>0</v>
      </c>
      <c r="BL127" s="15" t="s">
        <v>127</v>
      </c>
      <c r="BM127" s="159" t="s">
        <v>146</v>
      </c>
    </row>
    <row r="128" spans="1:65" s="2" customFormat="1" ht="16.5" customHeight="1">
      <c r="A128" s="30"/>
      <c r="B128" s="146"/>
      <c r="C128" s="162" t="s">
        <v>147</v>
      </c>
      <c r="D128" s="162" t="s">
        <v>117</v>
      </c>
      <c r="E128" s="163" t="s">
        <v>148</v>
      </c>
      <c r="F128" s="164" t="s">
        <v>149</v>
      </c>
      <c r="G128" s="165" t="s">
        <v>136</v>
      </c>
      <c r="H128" s="166">
        <v>40</v>
      </c>
      <c r="I128" s="167"/>
      <c r="J128" s="168"/>
      <c r="K128" s="166">
        <f t="shared" si="1"/>
        <v>0</v>
      </c>
      <c r="L128" s="168"/>
      <c r="M128" s="169"/>
      <c r="N128" s="170" t="s">
        <v>1</v>
      </c>
      <c r="O128" s="155" t="s">
        <v>40</v>
      </c>
      <c r="P128" s="156">
        <f t="shared" si="2"/>
        <v>0</v>
      </c>
      <c r="Q128" s="156">
        <f t="shared" si="3"/>
        <v>0</v>
      </c>
      <c r="R128" s="156">
        <f t="shared" si="4"/>
        <v>0</v>
      </c>
      <c r="S128" s="59"/>
      <c r="T128" s="157">
        <f t="shared" si="5"/>
        <v>0</v>
      </c>
      <c r="U128" s="157">
        <v>0.05</v>
      </c>
      <c r="V128" s="157">
        <f t="shared" si="6"/>
        <v>2</v>
      </c>
      <c r="W128" s="157">
        <v>0</v>
      </c>
      <c r="X128" s="158">
        <f t="shared" si="7"/>
        <v>0</v>
      </c>
      <c r="Y128" s="30"/>
      <c r="Z128" s="30"/>
      <c r="AA128" s="30"/>
      <c r="AB128" s="30"/>
      <c r="AC128" s="30"/>
      <c r="AD128" s="30"/>
      <c r="AE128" s="30"/>
      <c r="AR128" s="159" t="s">
        <v>132</v>
      </c>
      <c r="AT128" s="159" t="s">
        <v>117</v>
      </c>
      <c r="AU128" s="159" t="s">
        <v>128</v>
      </c>
      <c r="AY128" s="15" t="s">
        <v>120</v>
      </c>
      <c r="BE128" s="160">
        <f t="shared" si="8"/>
        <v>0</v>
      </c>
      <c r="BF128" s="160">
        <f t="shared" si="9"/>
        <v>0</v>
      </c>
      <c r="BG128" s="160">
        <f t="shared" si="10"/>
        <v>0</v>
      </c>
      <c r="BH128" s="160">
        <f t="shared" si="11"/>
        <v>0</v>
      </c>
      <c r="BI128" s="160">
        <f t="shared" si="12"/>
        <v>0</v>
      </c>
      <c r="BJ128" s="15" t="s">
        <v>128</v>
      </c>
      <c r="BK128" s="161">
        <f t="shared" si="13"/>
        <v>0</v>
      </c>
      <c r="BL128" s="15" t="s">
        <v>132</v>
      </c>
      <c r="BM128" s="159" t="s">
        <v>150</v>
      </c>
    </row>
    <row r="129" spans="1:65" s="2" customFormat="1" ht="21.75" customHeight="1">
      <c r="A129" s="30"/>
      <c r="B129" s="146"/>
      <c r="C129" s="147" t="s">
        <v>151</v>
      </c>
      <c r="D129" s="147" t="s">
        <v>123</v>
      </c>
      <c r="E129" s="148" t="s">
        <v>152</v>
      </c>
      <c r="F129" s="149" t="s">
        <v>153</v>
      </c>
      <c r="G129" s="150" t="s">
        <v>136</v>
      </c>
      <c r="H129" s="151">
        <v>40</v>
      </c>
      <c r="I129" s="152"/>
      <c r="J129" s="152"/>
      <c r="K129" s="151">
        <f t="shared" si="1"/>
        <v>0</v>
      </c>
      <c r="L129" s="153"/>
      <c r="M129" s="31"/>
      <c r="N129" s="154" t="s">
        <v>1</v>
      </c>
      <c r="O129" s="155" t="s">
        <v>40</v>
      </c>
      <c r="P129" s="156">
        <f t="shared" si="2"/>
        <v>0</v>
      </c>
      <c r="Q129" s="156">
        <f t="shared" si="3"/>
        <v>0</v>
      </c>
      <c r="R129" s="156">
        <f t="shared" si="4"/>
        <v>0</v>
      </c>
      <c r="S129" s="59"/>
      <c r="T129" s="157">
        <f t="shared" si="5"/>
        <v>0</v>
      </c>
      <c r="U129" s="157">
        <v>0</v>
      </c>
      <c r="V129" s="157">
        <f t="shared" si="6"/>
        <v>0</v>
      </c>
      <c r="W129" s="157">
        <v>0</v>
      </c>
      <c r="X129" s="158">
        <f t="shared" si="7"/>
        <v>0</v>
      </c>
      <c r="Y129" s="30"/>
      <c r="Z129" s="30"/>
      <c r="AA129" s="30"/>
      <c r="AB129" s="30"/>
      <c r="AC129" s="30"/>
      <c r="AD129" s="30"/>
      <c r="AE129" s="30"/>
      <c r="AR129" s="159" t="s">
        <v>127</v>
      </c>
      <c r="AT129" s="159" t="s">
        <v>123</v>
      </c>
      <c r="AU129" s="159" t="s">
        <v>128</v>
      </c>
      <c r="AY129" s="15" t="s">
        <v>120</v>
      </c>
      <c r="BE129" s="160">
        <f t="shared" si="8"/>
        <v>0</v>
      </c>
      <c r="BF129" s="160">
        <f t="shared" si="9"/>
        <v>0</v>
      </c>
      <c r="BG129" s="160">
        <f t="shared" si="10"/>
        <v>0</v>
      </c>
      <c r="BH129" s="160">
        <f t="shared" si="11"/>
        <v>0</v>
      </c>
      <c r="BI129" s="160">
        <f t="shared" si="12"/>
        <v>0</v>
      </c>
      <c r="BJ129" s="15" t="s">
        <v>128</v>
      </c>
      <c r="BK129" s="161">
        <f t="shared" si="13"/>
        <v>0</v>
      </c>
      <c r="BL129" s="15" t="s">
        <v>127</v>
      </c>
      <c r="BM129" s="159" t="s">
        <v>154</v>
      </c>
    </row>
    <row r="130" spans="1:65" s="2" customFormat="1" ht="24.2" customHeight="1">
      <c r="A130" s="30"/>
      <c r="B130" s="146"/>
      <c r="C130" s="162" t="s">
        <v>155</v>
      </c>
      <c r="D130" s="162" t="s">
        <v>117</v>
      </c>
      <c r="E130" s="163" t="s">
        <v>156</v>
      </c>
      <c r="F130" s="164" t="s">
        <v>157</v>
      </c>
      <c r="G130" s="165" t="s">
        <v>136</v>
      </c>
      <c r="H130" s="166">
        <v>40</v>
      </c>
      <c r="I130" s="167"/>
      <c r="J130" s="168"/>
      <c r="K130" s="166">
        <f t="shared" si="1"/>
        <v>0</v>
      </c>
      <c r="L130" s="168"/>
      <c r="M130" s="169"/>
      <c r="N130" s="170" t="s">
        <v>1</v>
      </c>
      <c r="O130" s="155" t="s">
        <v>40</v>
      </c>
      <c r="P130" s="156">
        <f t="shared" si="2"/>
        <v>0</v>
      </c>
      <c r="Q130" s="156">
        <f t="shared" si="3"/>
        <v>0</v>
      </c>
      <c r="R130" s="156">
        <f t="shared" si="4"/>
        <v>0</v>
      </c>
      <c r="S130" s="59"/>
      <c r="T130" s="157">
        <f t="shared" si="5"/>
        <v>0</v>
      </c>
      <c r="U130" s="157">
        <v>8.9999999999999998E-4</v>
      </c>
      <c r="V130" s="157">
        <f t="shared" si="6"/>
        <v>3.5999999999999997E-2</v>
      </c>
      <c r="W130" s="157">
        <v>0</v>
      </c>
      <c r="X130" s="158">
        <f t="shared" si="7"/>
        <v>0</v>
      </c>
      <c r="Y130" s="30"/>
      <c r="Z130" s="30"/>
      <c r="AA130" s="30"/>
      <c r="AB130" s="30"/>
      <c r="AC130" s="30"/>
      <c r="AD130" s="30"/>
      <c r="AE130" s="30"/>
      <c r="AR130" s="159" t="s">
        <v>132</v>
      </c>
      <c r="AT130" s="159" t="s">
        <v>117</v>
      </c>
      <c r="AU130" s="159" t="s">
        <v>128</v>
      </c>
      <c r="AY130" s="15" t="s">
        <v>120</v>
      </c>
      <c r="BE130" s="160">
        <f t="shared" si="8"/>
        <v>0</v>
      </c>
      <c r="BF130" s="160">
        <f t="shared" si="9"/>
        <v>0</v>
      </c>
      <c r="BG130" s="160">
        <f t="shared" si="10"/>
        <v>0</v>
      </c>
      <c r="BH130" s="160">
        <f t="shared" si="11"/>
        <v>0</v>
      </c>
      <c r="BI130" s="160">
        <f t="shared" si="12"/>
        <v>0</v>
      </c>
      <c r="BJ130" s="15" t="s">
        <v>128</v>
      </c>
      <c r="BK130" s="161">
        <f t="shared" si="13"/>
        <v>0</v>
      </c>
      <c r="BL130" s="15" t="s">
        <v>132</v>
      </c>
      <c r="BM130" s="159" t="s">
        <v>158</v>
      </c>
    </row>
    <row r="131" spans="1:65" s="2" customFormat="1" ht="24.2" customHeight="1">
      <c r="A131" s="30"/>
      <c r="B131" s="146"/>
      <c r="C131" s="147" t="s">
        <v>159</v>
      </c>
      <c r="D131" s="147" t="s">
        <v>123</v>
      </c>
      <c r="E131" s="148" t="s">
        <v>160</v>
      </c>
      <c r="F131" s="149" t="s">
        <v>161</v>
      </c>
      <c r="G131" s="150" t="s">
        <v>136</v>
      </c>
      <c r="H131" s="151">
        <v>40</v>
      </c>
      <c r="I131" s="152"/>
      <c r="J131" s="152"/>
      <c r="K131" s="151">
        <f t="shared" si="1"/>
        <v>0</v>
      </c>
      <c r="L131" s="153"/>
      <c r="M131" s="31"/>
      <c r="N131" s="154" t="s">
        <v>1</v>
      </c>
      <c r="O131" s="155" t="s">
        <v>40</v>
      </c>
      <c r="P131" s="156">
        <f t="shared" si="2"/>
        <v>0</v>
      </c>
      <c r="Q131" s="156">
        <f t="shared" si="3"/>
        <v>0</v>
      </c>
      <c r="R131" s="156">
        <f t="shared" si="4"/>
        <v>0</v>
      </c>
      <c r="S131" s="59"/>
      <c r="T131" s="157">
        <f t="shared" si="5"/>
        <v>0</v>
      </c>
      <c r="U131" s="157">
        <v>0</v>
      </c>
      <c r="V131" s="157">
        <f t="shared" si="6"/>
        <v>0</v>
      </c>
      <c r="W131" s="157">
        <v>0</v>
      </c>
      <c r="X131" s="158">
        <f t="shared" si="7"/>
        <v>0</v>
      </c>
      <c r="Y131" s="30"/>
      <c r="Z131" s="30"/>
      <c r="AA131" s="30"/>
      <c r="AB131" s="30"/>
      <c r="AC131" s="30"/>
      <c r="AD131" s="30"/>
      <c r="AE131" s="30"/>
      <c r="AR131" s="159" t="s">
        <v>127</v>
      </c>
      <c r="AT131" s="159" t="s">
        <v>123</v>
      </c>
      <c r="AU131" s="159" t="s">
        <v>128</v>
      </c>
      <c r="AY131" s="15" t="s">
        <v>120</v>
      </c>
      <c r="BE131" s="160">
        <f t="shared" si="8"/>
        <v>0</v>
      </c>
      <c r="BF131" s="160">
        <f t="shared" si="9"/>
        <v>0</v>
      </c>
      <c r="BG131" s="160">
        <f t="shared" si="10"/>
        <v>0</v>
      </c>
      <c r="BH131" s="160">
        <f t="shared" si="11"/>
        <v>0</v>
      </c>
      <c r="BI131" s="160">
        <f t="shared" si="12"/>
        <v>0</v>
      </c>
      <c r="BJ131" s="15" t="s">
        <v>128</v>
      </c>
      <c r="BK131" s="161">
        <f t="shared" si="13"/>
        <v>0</v>
      </c>
      <c r="BL131" s="15" t="s">
        <v>127</v>
      </c>
      <c r="BM131" s="159" t="s">
        <v>162</v>
      </c>
    </row>
    <row r="132" spans="1:65" s="2" customFormat="1" ht="37.9" customHeight="1">
      <c r="A132" s="30"/>
      <c r="B132" s="146"/>
      <c r="C132" s="162" t="s">
        <v>163</v>
      </c>
      <c r="D132" s="162" t="s">
        <v>117</v>
      </c>
      <c r="E132" s="163" t="s">
        <v>164</v>
      </c>
      <c r="F132" s="164" t="s">
        <v>165</v>
      </c>
      <c r="G132" s="165" t="s">
        <v>136</v>
      </c>
      <c r="H132" s="166">
        <v>40</v>
      </c>
      <c r="I132" s="167"/>
      <c r="J132" s="168"/>
      <c r="K132" s="166">
        <f t="shared" si="1"/>
        <v>0</v>
      </c>
      <c r="L132" s="168"/>
      <c r="M132" s="169"/>
      <c r="N132" s="170" t="s">
        <v>1</v>
      </c>
      <c r="O132" s="155" t="s">
        <v>40</v>
      </c>
      <c r="P132" s="156">
        <f t="shared" si="2"/>
        <v>0</v>
      </c>
      <c r="Q132" s="156">
        <f t="shared" si="3"/>
        <v>0</v>
      </c>
      <c r="R132" s="156">
        <f t="shared" si="4"/>
        <v>0</v>
      </c>
      <c r="S132" s="59"/>
      <c r="T132" s="157">
        <f t="shared" si="5"/>
        <v>0</v>
      </c>
      <c r="U132" s="157">
        <v>1.8E-3</v>
      </c>
      <c r="V132" s="157">
        <f t="shared" si="6"/>
        <v>7.1999999999999995E-2</v>
      </c>
      <c r="W132" s="157">
        <v>0</v>
      </c>
      <c r="X132" s="158">
        <f t="shared" si="7"/>
        <v>0</v>
      </c>
      <c r="Y132" s="30"/>
      <c r="Z132" s="30"/>
      <c r="AA132" s="30"/>
      <c r="AB132" s="30"/>
      <c r="AC132" s="30"/>
      <c r="AD132" s="30"/>
      <c r="AE132" s="30"/>
      <c r="AR132" s="159" t="s">
        <v>132</v>
      </c>
      <c r="AT132" s="159" t="s">
        <v>117</v>
      </c>
      <c r="AU132" s="159" t="s">
        <v>128</v>
      </c>
      <c r="AY132" s="15" t="s">
        <v>120</v>
      </c>
      <c r="BE132" s="160">
        <f t="shared" si="8"/>
        <v>0</v>
      </c>
      <c r="BF132" s="160">
        <f t="shared" si="9"/>
        <v>0</v>
      </c>
      <c r="BG132" s="160">
        <f t="shared" si="10"/>
        <v>0</v>
      </c>
      <c r="BH132" s="160">
        <f t="shared" si="11"/>
        <v>0</v>
      </c>
      <c r="BI132" s="160">
        <f t="shared" si="12"/>
        <v>0</v>
      </c>
      <c r="BJ132" s="15" t="s">
        <v>128</v>
      </c>
      <c r="BK132" s="161">
        <f t="shared" si="13"/>
        <v>0</v>
      </c>
      <c r="BL132" s="15" t="s">
        <v>132</v>
      </c>
      <c r="BM132" s="159" t="s">
        <v>166</v>
      </c>
    </row>
    <row r="133" spans="1:65" s="2" customFormat="1" ht="21.75" customHeight="1">
      <c r="A133" s="30"/>
      <c r="B133" s="146"/>
      <c r="C133" s="147" t="s">
        <v>167</v>
      </c>
      <c r="D133" s="147" t="s">
        <v>123</v>
      </c>
      <c r="E133" s="148" t="s">
        <v>168</v>
      </c>
      <c r="F133" s="149" t="s">
        <v>169</v>
      </c>
      <c r="G133" s="150" t="s">
        <v>126</v>
      </c>
      <c r="H133" s="151">
        <v>336</v>
      </c>
      <c r="I133" s="152"/>
      <c r="J133" s="152"/>
      <c r="K133" s="151">
        <f t="shared" si="1"/>
        <v>0</v>
      </c>
      <c r="L133" s="153"/>
      <c r="M133" s="31"/>
      <c r="N133" s="154" t="s">
        <v>1</v>
      </c>
      <c r="O133" s="155" t="s">
        <v>40</v>
      </c>
      <c r="P133" s="156">
        <f t="shared" si="2"/>
        <v>0</v>
      </c>
      <c r="Q133" s="156">
        <f t="shared" si="3"/>
        <v>0</v>
      </c>
      <c r="R133" s="156">
        <f t="shared" si="4"/>
        <v>0</v>
      </c>
      <c r="S133" s="59"/>
      <c r="T133" s="157">
        <f t="shared" si="5"/>
        <v>0</v>
      </c>
      <c r="U133" s="157">
        <v>0</v>
      </c>
      <c r="V133" s="157">
        <f t="shared" si="6"/>
        <v>0</v>
      </c>
      <c r="W133" s="157">
        <v>0</v>
      </c>
      <c r="X133" s="158">
        <f t="shared" si="7"/>
        <v>0</v>
      </c>
      <c r="Y133" s="30"/>
      <c r="Z133" s="30"/>
      <c r="AA133" s="30"/>
      <c r="AB133" s="30"/>
      <c r="AC133" s="30"/>
      <c r="AD133" s="30"/>
      <c r="AE133" s="30"/>
      <c r="AR133" s="159" t="s">
        <v>127</v>
      </c>
      <c r="AT133" s="159" t="s">
        <v>123</v>
      </c>
      <c r="AU133" s="159" t="s">
        <v>128</v>
      </c>
      <c r="AY133" s="15" t="s">
        <v>120</v>
      </c>
      <c r="BE133" s="160">
        <f t="shared" si="8"/>
        <v>0</v>
      </c>
      <c r="BF133" s="160">
        <f t="shared" si="9"/>
        <v>0</v>
      </c>
      <c r="BG133" s="160">
        <f t="shared" si="10"/>
        <v>0</v>
      </c>
      <c r="BH133" s="160">
        <f t="shared" si="11"/>
        <v>0</v>
      </c>
      <c r="BI133" s="160">
        <f t="shared" si="12"/>
        <v>0</v>
      </c>
      <c r="BJ133" s="15" t="s">
        <v>128</v>
      </c>
      <c r="BK133" s="161">
        <f t="shared" si="13"/>
        <v>0</v>
      </c>
      <c r="BL133" s="15" t="s">
        <v>127</v>
      </c>
      <c r="BM133" s="159" t="s">
        <v>170</v>
      </c>
    </row>
    <row r="134" spans="1:65" s="2" customFormat="1" ht="16.5" customHeight="1">
      <c r="A134" s="30"/>
      <c r="B134" s="146"/>
      <c r="C134" s="162" t="s">
        <v>171</v>
      </c>
      <c r="D134" s="162" t="s">
        <v>117</v>
      </c>
      <c r="E134" s="163" t="s">
        <v>172</v>
      </c>
      <c r="F134" s="164" t="s">
        <v>173</v>
      </c>
      <c r="G134" s="165" t="s">
        <v>126</v>
      </c>
      <c r="H134" s="166">
        <v>336</v>
      </c>
      <c r="I134" s="167"/>
      <c r="J134" s="168"/>
      <c r="K134" s="166">
        <f t="shared" si="1"/>
        <v>0</v>
      </c>
      <c r="L134" s="168"/>
      <c r="M134" s="169"/>
      <c r="N134" s="170" t="s">
        <v>1</v>
      </c>
      <c r="O134" s="155" t="s">
        <v>40</v>
      </c>
      <c r="P134" s="156">
        <f t="shared" si="2"/>
        <v>0</v>
      </c>
      <c r="Q134" s="156">
        <f t="shared" si="3"/>
        <v>0</v>
      </c>
      <c r="R134" s="156">
        <f t="shared" si="4"/>
        <v>0</v>
      </c>
      <c r="S134" s="59"/>
      <c r="T134" s="157">
        <f t="shared" si="5"/>
        <v>0</v>
      </c>
      <c r="U134" s="157">
        <v>1.3999999999999999E-4</v>
      </c>
      <c r="V134" s="157">
        <f t="shared" si="6"/>
        <v>4.7039999999999998E-2</v>
      </c>
      <c r="W134" s="157">
        <v>0</v>
      </c>
      <c r="X134" s="158">
        <f t="shared" si="7"/>
        <v>0</v>
      </c>
      <c r="Y134" s="30"/>
      <c r="Z134" s="30"/>
      <c r="AA134" s="30"/>
      <c r="AB134" s="30"/>
      <c r="AC134" s="30"/>
      <c r="AD134" s="30"/>
      <c r="AE134" s="30"/>
      <c r="AR134" s="159" t="s">
        <v>132</v>
      </c>
      <c r="AT134" s="159" t="s">
        <v>117</v>
      </c>
      <c r="AU134" s="159" t="s">
        <v>128</v>
      </c>
      <c r="AY134" s="15" t="s">
        <v>120</v>
      </c>
      <c r="BE134" s="160">
        <f t="shared" si="8"/>
        <v>0</v>
      </c>
      <c r="BF134" s="160">
        <f t="shared" si="9"/>
        <v>0</v>
      </c>
      <c r="BG134" s="160">
        <f t="shared" si="10"/>
        <v>0</v>
      </c>
      <c r="BH134" s="160">
        <f t="shared" si="11"/>
        <v>0</v>
      </c>
      <c r="BI134" s="160">
        <f t="shared" si="12"/>
        <v>0</v>
      </c>
      <c r="BJ134" s="15" t="s">
        <v>128</v>
      </c>
      <c r="BK134" s="161">
        <f t="shared" si="13"/>
        <v>0</v>
      </c>
      <c r="BL134" s="15" t="s">
        <v>132</v>
      </c>
      <c r="BM134" s="159" t="s">
        <v>174</v>
      </c>
    </row>
    <row r="135" spans="1:65" s="2" customFormat="1" ht="24.2" customHeight="1">
      <c r="A135" s="30"/>
      <c r="B135" s="146"/>
      <c r="C135" s="147" t="s">
        <v>175</v>
      </c>
      <c r="D135" s="147" t="s">
        <v>123</v>
      </c>
      <c r="E135" s="148" t="s">
        <v>176</v>
      </c>
      <c r="F135" s="149" t="s">
        <v>177</v>
      </c>
      <c r="G135" s="150" t="s">
        <v>126</v>
      </c>
      <c r="H135" s="151">
        <v>1202</v>
      </c>
      <c r="I135" s="152"/>
      <c r="J135" s="152"/>
      <c r="K135" s="151">
        <f t="shared" si="1"/>
        <v>0</v>
      </c>
      <c r="L135" s="153"/>
      <c r="M135" s="31"/>
      <c r="N135" s="154" t="s">
        <v>1</v>
      </c>
      <c r="O135" s="155" t="s">
        <v>40</v>
      </c>
      <c r="P135" s="156">
        <f t="shared" si="2"/>
        <v>0</v>
      </c>
      <c r="Q135" s="156">
        <f t="shared" si="3"/>
        <v>0</v>
      </c>
      <c r="R135" s="156">
        <f t="shared" si="4"/>
        <v>0</v>
      </c>
      <c r="S135" s="59"/>
      <c r="T135" s="157">
        <f t="shared" si="5"/>
        <v>0</v>
      </c>
      <c r="U135" s="157">
        <v>0</v>
      </c>
      <c r="V135" s="157">
        <f t="shared" si="6"/>
        <v>0</v>
      </c>
      <c r="W135" s="157">
        <v>0</v>
      </c>
      <c r="X135" s="158">
        <f t="shared" si="7"/>
        <v>0</v>
      </c>
      <c r="Y135" s="30"/>
      <c r="Z135" s="30"/>
      <c r="AA135" s="30"/>
      <c r="AB135" s="30"/>
      <c r="AC135" s="30"/>
      <c r="AD135" s="30"/>
      <c r="AE135" s="30"/>
      <c r="AR135" s="159" t="s">
        <v>127</v>
      </c>
      <c r="AT135" s="159" t="s">
        <v>123</v>
      </c>
      <c r="AU135" s="159" t="s">
        <v>128</v>
      </c>
      <c r="AY135" s="15" t="s">
        <v>120</v>
      </c>
      <c r="BE135" s="160">
        <f t="shared" si="8"/>
        <v>0</v>
      </c>
      <c r="BF135" s="160">
        <f t="shared" si="9"/>
        <v>0</v>
      </c>
      <c r="BG135" s="160">
        <f t="shared" si="10"/>
        <v>0</v>
      </c>
      <c r="BH135" s="160">
        <f t="shared" si="11"/>
        <v>0</v>
      </c>
      <c r="BI135" s="160">
        <f t="shared" si="12"/>
        <v>0</v>
      </c>
      <c r="BJ135" s="15" t="s">
        <v>128</v>
      </c>
      <c r="BK135" s="161">
        <f t="shared" si="13"/>
        <v>0</v>
      </c>
      <c r="BL135" s="15" t="s">
        <v>127</v>
      </c>
      <c r="BM135" s="159" t="s">
        <v>178</v>
      </c>
    </row>
    <row r="136" spans="1:65" s="2" customFormat="1" ht="24.2" customHeight="1">
      <c r="A136" s="30"/>
      <c r="B136" s="146"/>
      <c r="C136" s="162" t="s">
        <v>179</v>
      </c>
      <c r="D136" s="162" t="s">
        <v>117</v>
      </c>
      <c r="E136" s="163" t="s">
        <v>180</v>
      </c>
      <c r="F136" s="164" t="s">
        <v>181</v>
      </c>
      <c r="G136" s="165" t="s">
        <v>126</v>
      </c>
      <c r="H136" s="166">
        <v>1202</v>
      </c>
      <c r="I136" s="167"/>
      <c r="J136" s="168"/>
      <c r="K136" s="166">
        <f t="shared" si="1"/>
        <v>0</v>
      </c>
      <c r="L136" s="168"/>
      <c r="M136" s="169"/>
      <c r="N136" s="170" t="s">
        <v>1</v>
      </c>
      <c r="O136" s="155" t="s">
        <v>40</v>
      </c>
      <c r="P136" s="156">
        <f t="shared" si="2"/>
        <v>0</v>
      </c>
      <c r="Q136" s="156">
        <f t="shared" si="3"/>
        <v>0</v>
      </c>
      <c r="R136" s="156">
        <f t="shared" si="4"/>
        <v>0</v>
      </c>
      <c r="S136" s="59"/>
      <c r="T136" s="157">
        <f t="shared" si="5"/>
        <v>0</v>
      </c>
      <c r="U136" s="157">
        <v>1.7000000000000001E-4</v>
      </c>
      <c r="V136" s="157">
        <f t="shared" si="6"/>
        <v>0.20434000000000002</v>
      </c>
      <c r="W136" s="157">
        <v>0</v>
      </c>
      <c r="X136" s="158">
        <f t="shared" si="7"/>
        <v>0</v>
      </c>
      <c r="Y136" s="30"/>
      <c r="Z136" s="30"/>
      <c r="AA136" s="30"/>
      <c r="AB136" s="30"/>
      <c r="AC136" s="30"/>
      <c r="AD136" s="30"/>
      <c r="AE136" s="30"/>
      <c r="AR136" s="159" t="s">
        <v>132</v>
      </c>
      <c r="AT136" s="159" t="s">
        <v>117</v>
      </c>
      <c r="AU136" s="159" t="s">
        <v>128</v>
      </c>
      <c r="AY136" s="15" t="s">
        <v>120</v>
      </c>
      <c r="BE136" s="160">
        <f t="shared" si="8"/>
        <v>0</v>
      </c>
      <c r="BF136" s="160">
        <f t="shared" si="9"/>
        <v>0</v>
      </c>
      <c r="BG136" s="160">
        <f t="shared" si="10"/>
        <v>0</v>
      </c>
      <c r="BH136" s="160">
        <f t="shared" si="11"/>
        <v>0</v>
      </c>
      <c r="BI136" s="160">
        <f t="shared" si="12"/>
        <v>0</v>
      </c>
      <c r="BJ136" s="15" t="s">
        <v>128</v>
      </c>
      <c r="BK136" s="161">
        <f t="shared" si="13"/>
        <v>0</v>
      </c>
      <c r="BL136" s="15" t="s">
        <v>132</v>
      </c>
      <c r="BM136" s="159" t="s">
        <v>182</v>
      </c>
    </row>
    <row r="137" spans="1:65" s="2" customFormat="1" ht="16.5" customHeight="1">
      <c r="A137" s="30"/>
      <c r="B137" s="146"/>
      <c r="C137" s="147" t="s">
        <v>183</v>
      </c>
      <c r="D137" s="147" t="s">
        <v>123</v>
      </c>
      <c r="E137" s="148" t="s">
        <v>184</v>
      </c>
      <c r="F137" s="149" t="s">
        <v>185</v>
      </c>
      <c r="G137" s="150" t="s">
        <v>136</v>
      </c>
      <c r="H137" s="151">
        <v>40</v>
      </c>
      <c r="I137" s="152"/>
      <c r="J137" s="152"/>
      <c r="K137" s="151">
        <f t="shared" si="1"/>
        <v>0</v>
      </c>
      <c r="L137" s="153"/>
      <c r="M137" s="31"/>
      <c r="N137" s="154" t="s">
        <v>1</v>
      </c>
      <c r="O137" s="155" t="s">
        <v>40</v>
      </c>
      <c r="P137" s="156">
        <f t="shared" si="2"/>
        <v>0</v>
      </c>
      <c r="Q137" s="156">
        <f t="shared" si="3"/>
        <v>0</v>
      </c>
      <c r="R137" s="156">
        <f t="shared" si="4"/>
        <v>0</v>
      </c>
      <c r="S137" s="59"/>
      <c r="T137" s="157">
        <f t="shared" si="5"/>
        <v>0</v>
      </c>
      <c r="U137" s="157">
        <v>0</v>
      </c>
      <c r="V137" s="157">
        <f t="shared" si="6"/>
        <v>0</v>
      </c>
      <c r="W137" s="157">
        <v>0</v>
      </c>
      <c r="X137" s="158">
        <f t="shared" si="7"/>
        <v>0</v>
      </c>
      <c r="Y137" s="30"/>
      <c r="Z137" s="30"/>
      <c r="AA137" s="30"/>
      <c r="AB137" s="30"/>
      <c r="AC137" s="30"/>
      <c r="AD137" s="30"/>
      <c r="AE137" s="30"/>
      <c r="AR137" s="159" t="s">
        <v>127</v>
      </c>
      <c r="AT137" s="159" t="s">
        <v>123</v>
      </c>
      <c r="AU137" s="159" t="s">
        <v>128</v>
      </c>
      <c r="AY137" s="15" t="s">
        <v>120</v>
      </c>
      <c r="BE137" s="160">
        <f t="shared" si="8"/>
        <v>0</v>
      </c>
      <c r="BF137" s="160">
        <f t="shared" si="9"/>
        <v>0</v>
      </c>
      <c r="BG137" s="160">
        <f t="shared" si="10"/>
        <v>0</v>
      </c>
      <c r="BH137" s="160">
        <f t="shared" si="11"/>
        <v>0</v>
      </c>
      <c r="BI137" s="160">
        <f t="shared" si="12"/>
        <v>0</v>
      </c>
      <c r="BJ137" s="15" t="s">
        <v>128</v>
      </c>
      <c r="BK137" s="161">
        <f t="shared" si="13"/>
        <v>0</v>
      </c>
      <c r="BL137" s="15" t="s">
        <v>127</v>
      </c>
      <c r="BM137" s="159" t="s">
        <v>186</v>
      </c>
    </row>
    <row r="138" spans="1:65" s="2" customFormat="1" ht="16.5" customHeight="1">
      <c r="A138" s="30"/>
      <c r="B138" s="146"/>
      <c r="C138" s="162" t="s">
        <v>187</v>
      </c>
      <c r="D138" s="162" t="s">
        <v>117</v>
      </c>
      <c r="E138" s="163" t="s">
        <v>188</v>
      </c>
      <c r="F138" s="164" t="s">
        <v>189</v>
      </c>
      <c r="G138" s="165" t="s">
        <v>136</v>
      </c>
      <c r="H138" s="166">
        <v>40</v>
      </c>
      <c r="I138" s="167"/>
      <c r="J138" s="168"/>
      <c r="K138" s="166">
        <f t="shared" si="1"/>
        <v>0</v>
      </c>
      <c r="L138" s="168"/>
      <c r="M138" s="169"/>
      <c r="N138" s="170" t="s">
        <v>1</v>
      </c>
      <c r="O138" s="155" t="s">
        <v>40</v>
      </c>
      <c r="P138" s="156">
        <f t="shared" si="2"/>
        <v>0</v>
      </c>
      <c r="Q138" s="156">
        <f t="shared" si="3"/>
        <v>0</v>
      </c>
      <c r="R138" s="156">
        <f t="shared" si="4"/>
        <v>0</v>
      </c>
      <c r="S138" s="59"/>
      <c r="T138" s="157">
        <f t="shared" si="5"/>
        <v>0</v>
      </c>
      <c r="U138" s="157">
        <v>4.13E-3</v>
      </c>
      <c r="V138" s="157">
        <f t="shared" si="6"/>
        <v>0.16520000000000001</v>
      </c>
      <c r="W138" s="157">
        <v>0</v>
      </c>
      <c r="X138" s="158">
        <f t="shared" si="7"/>
        <v>0</v>
      </c>
      <c r="Y138" s="30"/>
      <c r="Z138" s="30"/>
      <c r="AA138" s="30"/>
      <c r="AB138" s="30"/>
      <c r="AC138" s="30"/>
      <c r="AD138" s="30"/>
      <c r="AE138" s="30"/>
      <c r="AR138" s="159" t="s">
        <v>132</v>
      </c>
      <c r="AT138" s="159" t="s">
        <v>117</v>
      </c>
      <c r="AU138" s="159" t="s">
        <v>128</v>
      </c>
      <c r="AY138" s="15" t="s">
        <v>120</v>
      </c>
      <c r="BE138" s="160">
        <f t="shared" si="8"/>
        <v>0</v>
      </c>
      <c r="BF138" s="160">
        <f t="shared" si="9"/>
        <v>0</v>
      </c>
      <c r="BG138" s="160">
        <f t="shared" si="10"/>
        <v>0</v>
      </c>
      <c r="BH138" s="160">
        <f t="shared" si="11"/>
        <v>0</v>
      </c>
      <c r="BI138" s="160">
        <f t="shared" si="12"/>
        <v>0</v>
      </c>
      <c r="BJ138" s="15" t="s">
        <v>128</v>
      </c>
      <c r="BK138" s="161">
        <f t="shared" si="13"/>
        <v>0</v>
      </c>
      <c r="BL138" s="15" t="s">
        <v>132</v>
      </c>
      <c r="BM138" s="159" t="s">
        <v>190</v>
      </c>
    </row>
    <row r="139" spans="1:65" s="2" customFormat="1" ht="16.5" customHeight="1">
      <c r="A139" s="30"/>
      <c r="B139" s="146"/>
      <c r="C139" s="162" t="s">
        <v>191</v>
      </c>
      <c r="D139" s="162" t="s">
        <v>117</v>
      </c>
      <c r="E139" s="163" t="s">
        <v>192</v>
      </c>
      <c r="F139" s="164" t="s">
        <v>193</v>
      </c>
      <c r="G139" s="165" t="s">
        <v>136</v>
      </c>
      <c r="H139" s="166">
        <v>40</v>
      </c>
      <c r="I139" s="167"/>
      <c r="J139" s="168"/>
      <c r="K139" s="166">
        <f t="shared" si="1"/>
        <v>0</v>
      </c>
      <c r="L139" s="168"/>
      <c r="M139" s="169"/>
      <c r="N139" s="170" t="s">
        <v>1</v>
      </c>
      <c r="O139" s="155" t="s">
        <v>40</v>
      </c>
      <c r="P139" s="156">
        <f t="shared" si="2"/>
        <v>0</v>
      </c>
      <c r="Q139" s="156">
        <f t="shared" si="3"/>
        <v>0</v>
      </c>
      <c r="R139" s="156">
        <f t="shared" si="4"/>
        <v>0</v>
      </c>
      <c r="S139" s="59"/>
      <c r="T139" s="157">
        <f t="shared" si="5"/>
        <v>0</v>
      </c>
      <c r="U139" s="157">
        <v>6.0000000000000002E-5</v>
      </c>
      <c r="V139" s="157">
        <f t="shared" si="6"/>
        <v>2.4000000000000002E-3</v>
      </c>
      <c r="W139" s="157">
        <v>0</v>
      </c>
      <c r="X139" s="158">
        <f t="shared" si="7"/>
        <v>0</v>
      </c>
      <c r="Y139" s="30"/>
      <c r="Z139" s="30"/>
      <c r="AA139" s="30"/>
      <c r="AB139" s="30"/>
      <c r="AC139" s="30"/>
      <c r="AD139" s="30"/>
      <c r="AE139" s="30"/>
      <c r="AR139" s="159" t="s">
        <v>132</v>
      </c>
      <c r="AT139" s="159" t="s">
        <v>117</v>
      </c>
      <c r="AU139" s="159" t="s">
        <v>128</v>
      </c>
      <c r="AY139" s="15" t="s">
        <v>120</v>
      </c>
      <c r="BE139" s="160">
        <f t="shared" si="8"/>
        <v>0</v>
      </c>
      <c r="BF139" s="160">
        <f t="shared" si="9"/>
        <v>0</v>
      </c>
      <c r="BG139" s="160">
        <f t="shared" si="10"/>
        <v>0</v>
      </c>
      <c r="BH139" s="160">
        <f t="shared" si="11"/>
        <v>0</v>
      </c>
      <c r="BI139" s="160">
        <f t="shared" si="12"/>
        <v>0</v>
      </c>
      <c r="BJ139" s="15" t="s">
        <v>128</v>
      </c>
      <c r="BK139" s="161">
        <f t="shared" si="13"/>
        <v>0</v>
      </c>
      <c r="BL139" s="15" t="s">
        <v>132</v>
      </c>
      <c r="BM139" s="159" t="s">
        <v>194</v>
      </c>
    </row>
    <row r="140" spans="1:65" s="2" customFormat="1" ht="24.2" customHeight="1">
      <c r="A140" s="30"/>
      <c r="B140" s="146"/>
      <c r="C140" s="147" t="s">
        <v>195</v>
      </c>
      <c r="D140" s="147" t="s">
        <v>123</v>
      </c>
      <c r="E140" s="148" t="s">
        <v>196</v>
      </c>
      <c r="F140" s="149" t="s">
        <v>197</v>
      </c>
      <c r="G140" s="150" t="s">
        <v>126</v>
      </c>
      <c r="H140" s="151">
        <v>41</v>
      </c>
      <c r="I140" s="152"/>
      <c r="J140" s="152"/>
      <c r="K140" s="151">
        <f t="shared" si="1"/>
        <v>0</v>
      </c>
      <c r="L140" s="153"/>
      <c r="M140" s="31"/>
      <c r="N140" s="154" t="s">
        <v>1</v>
      </c>
      <c r="O140" s="155" t="s">
        <v>40</v>
      </c>
      <c r="P140" s="156">
        <f t="shared" si="2"/>
        <v>0</v>
      </c>
      <c r="Q140" s="156">
        <f t="shared" si="3"/>
        <v>0</v>
      </c>
      <c r="R140" s="156">
        <f t="shared" si="4"/>
        <v>0</v>
      </c>
      <c r="S140" s="59"/>
      <c r="T140" s="157">
        <f t="shared" si="5"/>
        <v>0</v>
      </c>
      <c r="U140" s="157">
        <v>0</v>
      </c>
      <c r="V140" s="157">
        <f t="shared" si="6"/>
        <v>0</v>
      </c>
      <c r="W140" s="157">
        <v>0</v>
      </c>
      <c r="X140" s="158">
        <f t="shared" si="7"/>
        <v>0</v>
      </c>
      <c r="Y140" s="30"/>
      <c r="Z140" s="30"/>
      <c r="AA140" s="30"/>
      <c r="AB140" s="30"/>
      <c r="AC140" s="30"/>
      <c r="AD140" s="30"/>
      <c r="AE140" s="30"/>
      <c r="AR140" s="159" t="s">
        <v>127</v>
      </c>
      <c r="AT140" s="159" t="s">
        <v>123</v>
      </c>
      <c r="AU140" s="159" t="s">
        <v>128</v>
      </c>
      <c r="AY140" s="15" t="s">
        <v>120</v>
      </c>
      <c r="BE140" s="160">
        <f t="shared" si="8"/>
        <v>0</v>
      </c>
      <c r="BF140" s="160">
        <f t="shared" si="9"/>
        <v>0</v>
      </c>
      <c r="BG140" s="160">
        <f t="shared" si="10"/>
        <v>0</v>
      </c>
      <c r="BH140" s="160">
        <f t="shared" si="11"/>
        <v>0</v>
      </c>
      <c r="BI140" s="160">
        <f t="shared" si="12"/>
        <v>0</v>
      </c>
      <c r="BJ140" s="15" t="s">
        <v>128</v>
      </c>
      <c r="BK140" s="161">
        <f t="shared" si="13"/>
        <v>0</v>
      </c>
      <c r="BL140" s="15" t="s">
        <v>127</v>
      </c>
      <c r="BM140" s="159" t="s">
        <v>198</v>
      </c>
    </row>
    <row r="141" spans="1:65" s="2" customFormat="1" ht="24.2" customHeight="1">
      <c r="A141" s="30"/>
      <c r="B141" s="146"/>
      <c r="C141" s="147" t="s">
        <v>199</v>
      </c>
      <c r="D141" s="147" t="s">
        <v>123</v>
      </c>
      <c r="E141" s="148" t="s">
        <v>200</v>
      </c>
      <c r="F141" s="149" t="s">
        <v>201</v>
      </c>
      <c r="G141" s="150" t="s">
        <v>126</v>
      </c>
      <c r="H141" s="151">
        <v>1052</v>
      </c>
      <c r="I141" s="152"/>
      <c r="J141" s="152"/>
      <c r="K141" s="151">
        <f t="shared" si="1"/>
        <v>0</v>
      </c>
      <c r="L141" s="153"/>
      <c r="M141" s="31"/>
      <c r="N141" s="154" t="s">
        <v>1</v>
      </c>
      <c r="O141" s="155" t="s">
        <v>40</v>
      </c>
      <c r="P141" s="156">
        <f t="shared" si="2"/>
        <v>0</v>
      </c>
      <c r="Q141" s="156">
        <f t="shared" si="3"/>
        <v>0</v>
      </c>
      <c r="R141" s="156">
        <f t="shared" si="4"/>
        <v>0</v>
      </c>
      <c r="S141" s="59"/>
      <c r="T141" s="157">
        <f t="shared" si="5"/>
        <v>0</v>
      </c>
      <c r="U141" s="157">
        <v>0</v>
      </c>
      <c r="V141" s="157">
        <f t="shared" si="6"/>
        <v>0</v>
      </c>
      <c r="W141" s="157">
        <v>0</v>
      </c>
      <c r="X141" s="158">
        <f t="shared" si="7"/>
        <v>0</v>
      </c>
      <c r="Y141" s="30"/>
      <c r="Z141" s="30"/>
      <c r="AA141" s="30"/>
      <c r="AB141" s="30"/>
      <c r="AC141" s="30"/>
      <c r="AD141" s="30"/>
      <c r="AE141" s="30"/>
      <c r="AR141" s="159" t="s">
        <v>127</v>
      </c>
      <c r="AT141" s="159" t="s">
        <v>123</v>
      </c>
      <c r="AU141" s="159" t="s">
        <v>128</v>
      </c>
      <c r="AY141" s="15" t="s">
        <v>120</v>
      </c>
      <c r="BE141" s="160">
        <f t="shared" si="8"/>
        <v>0</v>
      </c>
      <c r="BF141" s="160">
        <f t="shared" si="9"/>
        <v>0</v>
      </c>
      <c r="BG141" s="160">
        <f t="shared" si="10"/>
        <v>0</v>
      </c>
      <c r="BH141" s="160">
        <f t="shared" si="11"/>
        <v>0</v>
      </c>
      <c r="BI141" s="160">
        <f t="shared" si="12"/>
        <v>0</v>
      </c>
      <c r="BJ141" s="15" t="s">
        <v>128</v>
      </c>
      <c r="BK141" s="161">
        <f t="shared" si="13"/>
        <v>0</v>
      </c>
      <c r="BL141" s="15" t="s">
        <v>127</v>
      </c>
      <c r="BM141" s="159" t="s">
        <v>202</v>
      </c>
    </row>
    <row r="142" spans="1:65" s="2" customFormat="1" ht="16.5" customHeight="1">
      <c r="A142" s="30"/>
      <c r="B142" s="146"/>
      <c r="C142" s="162" t="s">
        <v>8</v>
      </c>
      <c r="D142" s="162" t="s">
        <v>117</v>
      </c>
      <c r="E142" s="163" t="s">
        <v>203</v>
      </c>
      <c r="F142" s="164" t="s">
        <v>204</v>
      </c>
      <c r="G142" s="165" t="s">
        <v>205</v>
      </c>
      <c r="H142" s="166">
        <v>674</v>
      </c>
      <c r="I142" s="167"/>
      <c r="J142" s="168"/>
      <c r="K142" s="166">
        <f t="shared" si="1"/>
        <v>0</v>
      </c>
      <c r="L142" s="168"/>
      <c r="M142" s="169"/>
      <c r="N142" s="170" t="s">
        <v>1</v>
      </c>
      <c r="O142" s="155" t="s">
        <v>40</v>
      </c>
      <c r="P142" s="156">
        <f t="shared" si="2"/>
        <v>0</v>
      </c>
      <c r="Q142" s="156">
        <f t="shared" si="3"/>
        <v>0</v>
      </c>
      <c r="R142" s="156">
        <f t="shared" si="4"/>
        <v>0</v>
      </c>
      <c r="S142" s="59"/>
      <c r="T142" s="157">
        <f t="shared" si="5"/>
        <v>0</v>
      </c>
      <c r="U142" s="157">
        <v>1E-3</v>
      </c>
      <c r="V142" s="157">
        <f t="shared" si="6"/>
        <v>0.67400000000000004</v>
      </c>
      <c r="W142" s="157">
        <v>0</v>
      </c>
      <c r="X142" s="158">
        <f t="shared" si="7"/>
        <v>0</v>
      </c>
      <c r="Y142" s="30"/>
      <c r="Z142" s="30"/>
      <c r="AA142" s="30"/>
      <c r="AB142" s="30"/>
      <c r="AC142" s="30"/>
      <c r="AD142" s="30"/>
      <c r="AE142" s="30"/>
      <c r="AR142" s="159" t="s">
        <v>132</v>
      </c>
      <c r="AT142" s="159" t="s">
        <v>117</v>
      </c>
      <c r="AU142" s="159" t="s">
        <v>128</v>
      </c>
      <c r="AY142" s="15" t="s">
        <v>120</v>
      </c>
      <c r="BE142" s="160">
        <f t="shared" si="8"/>
        <v>0</v>
      </c>
      <c r="BF142" s="160">
        <f t="shared" si="9"/>
        <v>0</v>
      </c>
      <c r="BG142" s="160">
        <f t="shared" si="10"/>
        <v>0</v>
      </c>
      <c r="BH142" s="160">
        <f t="shared" si="11"/>
        <v>0</v>
      </c>
      <c r="BI142" s="160">
        <f t="shared" si="12"/>
        <v>0</v>
      </c>
      <c r="BJ142" s="15" t="s">
        <v>128</v>
      </c>
      <c r="BK142" s="161">
        <f t="shared" si="13"/>
        <v>0</v>
      </c>
      <c r="BL142" s="15" t="s">
        <v>132</v>
      </c>
      <c r="BM142" s="159" t="s">
        <v>206</v>
      </c>
    </row>
    <row r="143" spans="1:65" s="13" customFormat="1">
      <c r="B143" s="171"/>
      <c r="D143" s="172" t="s">
        <v>207</v>
      </c>
      <c r="F143" s="173" t="s">
        <v>208</v>
      </c>
      <c r="H143" s="174">
        <v>674</v>
      </c>
      <c r="I143" s="175"/>
      <c r="J143" s="175"/>
      <c r="M143" s="171"/>
      <c r="N143" s="176"/>
      <c r="O143" s="177"/>
      <c r="P143" s="177"/>
      <c r="Q143" s="177"/>
      <c r="R143" s="177"/>
      <c r="S143" s="177"/>
      <c r="T143" s="177"/>
      <c r="U143" s="177"/>
      <c r="V143" s="177"/>
      <c r="W143" s="177"/>
      <c r="X143" s="178"/>
      <c r="AT143" s="179" t="s">
        <v>207</v>
      </c>
      <c r="AU143" s="179" t="s">
        <v>128</v>
      </c>
      <c r="AV143" s="13" t="s">
        <v>128</v>
      </c>
      <c r="AW143" s="13" t="s">
        <v>3</v>
      </c>
      <c r="AX143" s="13" t="s">
        <v>81</v>
      </c>
      <c r="AY143" s="179" t="s">
        <v>120</v>
      </c>
    </row>
    <row r="144" spans="1:65" s="2" customFormat="1" ht="16.5" customHeight="1">
      <c r="A144" s="30"/>
      <c r="B144" s="146"/>
      <c r="C144" s="162" t="s">
        <v>209</v>
      </c>
      <c r="D144" s="162" t="s">
        <v>117</v>
      </c>
      <c r="E144" s="163" t="s">
        <v>210</v>
      </c>
      <c r="F144" s="164" t="s">
        <v>211</v>
      </c>
      <c r="G144" s="165" t="s">
        <v>136</v>
      </c>
      <c r="H144" s="166">
        <v>40</v>
      </c>
      <c r="I144" s="167"/>
      <c r="J144" s="168"/>
      <c r="K144" s="166">
        <f>ROUND(P144*H144,3)</f>
        <v>0</v>
      </c>
      <c r="L144" s="168"/>
      <c r="M144" s="169"/>
      <c r="N144" s="170" t="s">
        <v>1</v>
      </c>
      <c r="O144" s="155" t="s">
        <v>40</v>
      </c>
      <c r="P144" s="156">
        <f>I144+J144</f>
        <v>0</v>
      </c>
      <c r="Q144" s="156">
        <f>ROUND(I144*H144,3)</f>
        <v>0</v>
      </c>
      <c r="R144" s="156">
        <f>ROUND(J144*H144,3)</f>
        <v>0</v>
      </c>
      <c r="S144" s="59"/>
      <c r="T144" s="157">
        <f>S144*H144</f>
        <v>0</v>
      </c>
      <c r="U144" s="157">
        <v>1.0000000000000001E-5</v>
      </c>
      <c r="V144" s="157">
        <f>U144*H144</f>
        <v>4.0000000000000002E-4</v>
      </c>
      <c r="W144" s="157">
        <v>0</v>
      </c>
      <c r="X144" s="158">
        <f>W144*H144</f>
        <v>0</v>
      </c>
      <c r="Y144" s="30"/>
      <c r="Z144" s="30"/>
      <c r="AA144" s="30"/>
      <c r="AB144" s="30"/>
      <c r="AC144" s="30"/>
      <c r="AD144" s="30"/>
      <c r="AE144" s="30"/>
      <c r="AR144" s="159" t="s">
        <v>132</v>
      </c>
      <c r="AT144" s="159" t="s">
        <v>117</v>
      </c>
      <c r="AU144" s="159" t="s">
        <v>128</v>
      </c>
      <c r="AY144" s="15" t="s">
        <v>120</v>
      </c>
      <c r="BE144" s="160">
        <f>IF(O144="základná",K144,0)</f>
        <v>0</v>
      </c>
      <c r="BF144" s="160">
        <f>IF(O144="znížená",K144,0)</f>
        <v>0</v>
      </c>
      <c r="BG144" s="160">
        <f>IF(O144="zákl. prenesená",K144,0)</f>
        <v>0</v>
      </c>
      <c r="BH144" s="160">
        <f>IF(O144="zníž. prenesená",K144,0)</f>
        <v>0</v>
      </c>
      <c r="BI144" s="160">
        <f>IF(O144="nulová",K144,0)</f>
        <v>0</v>
      </c>
      <c r="BJ144" s="15" t="s">
        <v>128</v>
      </c>
      <c r="BK144" s="161">
        <f>ROUND(P144*H144,3)</f>
        <v>0</v>
      </c>
      <c r="BL144" s="15" t="s">
        <v>132</v>
      </c>
      <c r="BM144" s="159" t="s">
        <v>212</v>
      </c>
    </row>
    <row r="145" spans="1:65" s="2" customFormat="1" ht="16.5" customHeight="1">
      <c r="A145" s="30"/>
      <c r="B145" s="146"/>
      <c r="C145" s="147" t="s">
        <v>213</v>
      </c>
      <c r="D145" s="147" t="s">
        <v>123</v>
      </c>
      <c r="E145" s="148" t="s">
        <v>214</v>
      </c>
      <c r="F145" s="149" t="s">
        <v>215</v>
      </c>
      <c r="G145" s="150" t="s">
        <v>136</v>
      </c>
      <c r="H145" s="151">
        <v>104</v>
      </c>
      <c r="I145" s="152"/>
      <c r="J145" s="152"/>
      <c r="K145" s="151">
        <f>ROUND(P145*H145,3)</f>
        <v>0</v>
      </c>
      <c r="L145" s="153"/>
      <c r="M145" s="31"/>
      <c r="N145" s="154" t="s">
        <v>1</v>
      </c>
      <c r="O145" s="155" t="s">
        <v>40</v>
      </c>
      <c r="P145" s="156">
        <f>I145+J145</f>
        <v>0</v>
      </c>
      <c r="Q145" s="156">
        <f>ROUND(I145*H145,3)</f>
        <v>0</v>
      </c>
      <c r="R145" s="156">
        <f>ROUND(J145*H145,3)</f>
        <v>0</v>
      </c>
      <c r="S145" s="59"/>
      <c r="T145" s="157">
        <f>S145*H145</f>
        <v>0</v>
      </c>
      <c r="U145" s="157">
        <v>0</v>
      </c>
      <c r="V145" s="157">
        <f>U145*H145</f>
        <v>0</v>
      </c>
      <c r="W145" s="157">
        <v>0</v>
      </c>
      <c r="X145" s="158">
        <f>W145*H145</f>
        <v>0</v>
      </c>
      <c r="Y145" s="30"/>
      <c r="Z145" s="30"/>
      <c r="AA145" s="30"/>
      <c r="AB145" s="30"/>
      <c r="AC145" s="30"/>
      <c r="AD145" s="30"/>
      <c r="AE145" s="30"/>
      <c r="AR145" s="159" t="s">
        <v>127</v>
      </c>
      <c r="AT145" s="159" t="s">
        <v>123</v>
      </c>
      <c r="AU145" s="159" t="s">
        <v>128</v>
      </c>
      <c r="AY145" s="15" t="s">
        <v>120</v>
      </c>
      <c r="BE145" s="160">
        <f>IF(O145="základná",K145,0)</f>
        <v>0</v>
      </c>
      <c r="BF145" s="160">
        <f>IF(O145="znížená",K145,0)</f>
        <v>0</v>
      </c>
      <c r="BG145" s="160">
        <f>IF(O145="zákl. prenesená",K145,0)</f>
        <v>0</v>
      </c>
      <c r="BH145" s="160">
        <f>IF(O145="zníž. prenesená",K145,0)</f>
        <v>0</v>
      </c>
      <c r="BI145" s="160">
        <f>IF(O145="nulová",K145,0)</f>
        <v>0</v>
      </c>
      <c r="BJ145" s="15" t="s">
        <v>128</v>
      </c>
      <c r="BK145" s="161">
        <f>ROUND(P145*H145,3)</f>
        <v>0</v>
      </c>
      <c r="BL145" s="15" t="s">
        <v>127</v>
      </c>
      <c r="BM145" s="159" t="s">
        <v>216</v>
      </c>
    </row>
    <row r="146" spans="1:65" s="2" customFormat="1" ht="16.5" customHeight="1">
      <c r="A146" s="30"/>
      <c r="B146" s="146"/>
      <c r="C146" s="162" t="s">
        <v>217</v>
      </c>
      <c r="D146" s="162" t="s">
        <v>117</v>
      </c>
      <c r="E146" s="163" t="s">
        <v>218</v>
      </c>
      <c r="F146" s="164" t="s">
        <v>219</v>
      </c>
      <c r="G146" s="165" t="s">
        <v>136</v>
      </c>
      <c r="H146" s="166">
        <v>104</v>
      </c>
      <c r="I146" s="167"/>
      <c r="J146" s="168"/>
      <c r="K146" s="166">
        <f>ROUND(P146*H146,3)</f>
        <v>0</v>
      </c>
      <c r="L146" s="168"/>
      <c r="M146" s="169"/>
      <c r="N146" s="170" t="s">
        <v>1</v>
      </c>
      <c r="O146" s="155" t="s">
        <v>40</v>
      </c>
      <c r="P146" s="156">
        <f>I146+J146</f>
        <v>0</v>
      </c>
      <c r="Q146" s="156">
        <f>ROUND(I146*H146,3)</f>
        <v>0</v>
      </c>
      <c r="R146" s="156">
        <f>ROUND(J146*H146,3)</f>
        <v>0</v>
      </c>
      <c r="S146" s="59"/>
      <c r="T146" s="157">
        <f>S146*H146</f>
        <v>0</v>
      </c>
      <c r="U146" s="157">
        <v>2.1000000000000001E-4</v>
      </c>
      <c r="V146" s="157">
        <f>U146*H146</f>
        <v>2.1840000000000002E-2</v>
      </c>
      <c r="W146" s="157">
        <v>0</v>
      </c>
      <c r="X146" s="158">
        <f>W146*H146</f>
        <v>0</v>
      </c>
      <c r="Y146" s="30"/>
      <c r="Z146" s="30"/>
      <c r="AA146" s="30"/>
      <c r="AB146" s="30"/>
      <c r="AC146" s="30"/>
      <c r="AD146" s="30"/>
      <c r="AE146" s="30"/>
      <c r="AR146" s="159" t="s">
        <v>132</v>
      </c>
      <c r="AT146" s="159" t="s">
        <v>117</v>
      </c>
      <c r="AU146" s="159" t="s">
        <v>128</v>
      </c>
      <c r="AY146" s="15" t="s">
        <v>120</v>
      </c>
      <c r="BE146" s="160">
        <f>IF(O146="základná",K146,0)</f>
        <v>0</v>
      </c>
      <c r="BF146" s="160">
        <f>IF(O146="znížená",K146,0)</f>
        <v>0</v>
      </c>
      <c r="BG146" s="160">
        <f>IF(O146="zákl. prenesená",K146,0)</f>
        <v>0</v>
      </c>
      <c r="BH146" s="160">
        <f>IF(O146="zníž. prenesená",K146,0)</f>
        <v>0</v>
      </c>
      <c r="BI146" s="160">
        <f>IF(O146="nulová",K146,0)</f>
        <v>0</v>
      </c>
      <c r="BJ146" s="15" t="s">
        <v>128</v>
      </c>
      <c r="BK146" s="161">
        <f>ROUND(P146*H146,3)</f>
        <v>0</v>
      </c>
      <c r="BL146" s="15" t="s">
        <v>132</v>
      </c>
      <c r="BM146" s="159" t="s">
        <v>220</v>
      </c>
    </row>
    <row r="147" spans="1:65" s="12" customFormat="1" ht="22.9" customHeight="1">
      <c r="B147" s="132"/>
      <c r="D147" s="133" t="s">
        <v>75</v>
      </c>
      <c r="E147" s="144" t="s">
        <v>221</v>
      </c>
      <c r="F147" s="144" t="s">
        <v>222</v>
      </c>
      <c r="I147" s="135"/>
      <c r="J147" s="135"/>
      <c r="K147" s="145">
        <f>BK147</f>
        <v>0</v>
      </c>
      <c r="M147" s="132"/>
      <c r="N147" s="137"/>
      <c r="O147" s="138"/>
      <c r="P147" s="138"/>
      <c r="Q147" s="139">
        <f>SUM(Q148:Q158)</f>
        <v>0</v>
      </c>
      <c r="R147" s="139">
        <f>SUM(R148:R158)</f>
        <v>0</v>
      </c>
      <c r="S147" s="138"/>
      <c r="T147" s="140">
        <f>SUM(T148:T158)</f>
        <v>0</v>
      </c>
      <c r="U147" s="138"/>
      <c r="V147" s="140">
        <f>SUM(V148:V158)</f>
        <v>17.606459999999998</v>
      </c>
      <c r="W147" s="138"/>
      <c r="X147" s="141">
        <f>SUM(X148:X158)</f>
        <v>0</v>
      </c>
      <c r="AR147" s="133" t="s">
        <v>119</v>
      </c>
      <c r="AT147" s="142" t="s">
        <v>75</v>
      </c>
      <c r="AU147" s="142" t="s">
        <v>81</v>
      </c>
      <c r="AY147" s="133" t="s">
        <v>120</v>
      </c>
      <c r="BK147" s="143">
        <f>SUM(BK148:BK158)</f>
        <v>0</v>
      </c>
    </row>
    <row r="148" spans="1:65" s="2" customFormat="1" ht="16.5" customHeight="1">
      <c r="A148" s="30"/>
      <c r="B148" s="146"/>
      <c r="C148" s="147" t="s">
        <v>223</v>
      </c>
      <c r="D148" s="147" t="s">
        <v>123</v>
      </c>
      <c r="E148" s="148" t="s">
        <v>224</v>
      </c>
      <c r="F148" s="149" t="s">
        <v>225</v>
      </c>
      <c r="G148" s="150" t="s">
        <v>136</v>
      </c>
      <c r="H148" s="151">
        <v>40</v>
      </c>
      <c r="I148" s="152"/>
      <c r="J148" s="152"/>
      <c r="K148" s="151">
        <f t="shared" ref="K148:K158" si="14">ROUND(P148*H148,3)</f>
        <v>0</v>
      </c>
      <c r="L148" s="153"/>
      <c r="M148" s="31"/>
      <c r="N148" s="154" t="s">
        <v>1</v>
      </c>
      <c r="O148" s="155" t="s">
        <v>40</v>
      </c>
      <c r="P148" s="156">
        <f t="shared" ref="P148:P158" si="15">I148+J148</f>
        <v>0</v>
      </c>
      <c r="Q148" s="156">
        <f t="shared" ref="Q148:Q158" si="16">ROUND(I148*H148,3)</f>
        <v>0</v>
      </c>
      <c r="R148" s="156">
        <f t="shared" ref="R148:R158" si="17">ROUND(J148*H148,3)</f>
        <v>0</v>
      </c>
      <c r="S148" s="59"/>
      <c r="T148" s="157">
        <f t="shared" ref="T148:T158" si="18">S148*H148</f>
        <v>0</v>
      </c>
      <c r="U148" s="157">
        <v>0</v>
      </c>
      <c r="V148" s="157">
        <f t="shared" ref="V148:V158" si="19">U148*H148</f>
        <v>0</v>
      </c>
      <c r="W148" s="157">
        <v>0</v>
      </c>
      <c r="X148" s="158">
        <f t="shared" ref="X148:X158" si="20">W148*H148</f>
        <v>0</v>
      </c>
      <c r="Y148" s="30"/>
      <c r="Z148" s="30"/>
      <c r="AA148" s="30"/>
      <c r="AB148" s="30"/>
      <c r="AC148" s="30"/>
      <c r="AD148" s="30"/>
      <c r="AE148" s="30"/>
      <c r="AR148" s="159" t="s">
        <v>127</v>
      </c>
      <c r="AT148" s="159" t="s">
        <v>123</v>
      </c>
      <c r="AU148" s="159" t="s">
        <v>128</v>
      </c>
      <c r="AY148" s="15" t="s">
        <v>120</v>
      </c>
      <c r="BE148" s="160">
        <f t="shared" ref="BE148:BE158" si="21">IF(O148="základná",K148,0)</f>
        <v>0</v>
      </c>
      <c r="BF148" s="160">
        <f t="shared" ref="BF148:BF158" si="22">IF(O148="znížená",K148,0)</f>
        <v>0</v>
      </c>
      <c r="BG148" s="160">
        <f t="shared" ref="BG148:BG158" si="23">IF(O148="zákl. prenesená",K148,0)</f>
        <v>0</v>
      </c>
      <c r="BH148" s="160">
        <f t="shared" ref="BH148:BH158" si="24">IF(O148="zníž. prenesená",K148,0)</f>
        <v>0</v>
      </c>
      <c r="BI148" s="160">
        <f t="shared" ref="BI148:BI158" si="25">IF(O148="nulová",K148,0)</f>
        <v>0</v>
      </c>
      <c r="BJ148" s="15" t="s">
        <v>128</v>
      </c>
      <c r="BK148" s="161">
        <f t="shared" ref="BK148:BK158" si="26">ROUND(P148*H148,3)</f>
        <v>0</v>
      </c>
      <c r="BL148" s="15" t="s">
        <v>127</v>
      </c>
      <c r="BM148" s="159" t="s">
        <v>226</v>
      </c>
    </row>
    <row r="149" spans="1:65" s="2" customFormat="1" ht="24.2" customHeight="1">
      <c r="A149" s="30"/>
      <c r="B149" s="146"/>
      <c r="C149" s="162" t="s">
        <v>227</v>
      </c>
      <c r="D149" s="162" t="s">
        <v>117</v>
      </c>
      <c r="E149" s="163" t="s">
        <v>228</v>
      </c>
      <c r="F149" s="164" t="s">
        <v>229</v>
      </c>
      <c r="G149" s="165" t="s">
        <v>230</v>
      </c>
      <c r="H149" s="166">
        <v>8</v>
      </c>
      <c r="I149" s="167"/>
      <c r="J149" s="168"/>
      <c r="K149" s="166">
        <f t="shared" si="14"/>
        <v>0</v>
      </c>
      <c r="L149" s="168"/>
      <c r="M149" s="169"/>
      <c r="N149" s="170" t="s">
        <v>1</v>
      </c>
      <c r="O149" s="155" t="s">
        <v>40</v>
      </c>
      <c r="P149" s="156">
        <f t="shared" si="15"/>
        <v>0</v>
      </c>
      <c r="Q149" s="156">
        <f t="shared" si="16"/>
        <v>0</v>
      </c>
      <c r="R149" s="156">
        <f t="shared" si="17"/>
        <v>0</v>
      </c>
      <c r="S149" s="59"/>
      <c r="T149" s="157">
        <f t="shared" si="18"/>
        <v>0</v>
      </c>
      <c r="U149" s="157">
        <v>2.1713499999999999</v>
      </c>
      <c r="V149" s="157">
        <f t="shared" si="19"/>
        <v>17.370799999999999</v>
      </c>
      <c r="W149" s="157">
        <v>0</v>
      </c>
      <c r="X149" s="158">
        <f t="shared" si="20"/>
        <v>0</v>
      </c>
      <c r="Y149" s="30"/>
      <c r="Z149" s="30"/>
      <c r="AA149" s="30"/>
      <c r="AB149" s="30"/>
      <c r="AC149" s="30"/>
      <c r="AD149" s="30"/>
      <c r="AE149" s="30"/>
      <c r="AR149" s="159" t="s">
        <v>132</v>
      </c>
      <c r="AT149" s="159" t="s">
        <v>117</v>
      </c>
      <c r="AU149" s="159" t="s">
        <v>128</v>
      </c>
      <c r="AY149" s="15" t="s">
        <v>120</v>
      </c>
      <c r="BE149" s="160">
        <f t="shared" si="21"/>
        <v>0</v>
      </c>
      <c r="BF149" s="160">
        <f t="shared" si="22"/>
        <v>0</v>
      </c>
      <c r="BG149" s="160">
        <f t="shared" si="23"/>
        <v>0</v>
      </c>
      <c r="BH149" s="160">
        <f t="shared" si="24"/>
        <v>0</v>
      </c>
      <c r="BI149" s="160">
        <f t="shared" si="25"/>
        <v>0</v>
      </c>
      <c r="BJ149" s="15" t="s">
        <v>128</v>
      </c>
      <c r="BK149" s="161">
        <f t="shared" si="26"/>
        <v>0</v>
      </c>
      <c r="BL149" s="15" t="s">
        <v>132</v>
      </c>
      <c r="BM149" s="159" t="s">
        <v>231</v>
      </c>
    </row>
    <row r="150" spans="1:65" s="2" customFormat="1" ht="24.2" customHeight="1">
      <c r="A150" s="30"/>
      <c r="B150" s="146"/>
      <c r="C150" s="147" t="s">
        <v>232</v>
      </c>
      <c r="D150" s="147" t="s">
        <v>123</v>
      </c>
      <c r="E150" s="148" t="s">
        <v>233</v>
      </c>
      <c r="F150" s="149" t="s">
        <v>234</v>
      </c>
      <c r="G150" s="150" t="s">
        <v>230</v>
      </c>
      <c r="H150" s="151">
        <v>8</v>
      </c>
      <c r="I150" s="152"/>
      <c r="J150" s="152"/>
      <c r="K150" s="151">
        <f t="shared" si="14"/>
        <v>0</v>
      </c>
      <c r="L150" s="153"/>
      <c r="M150" s="31"/>
      <c r="N150" s="154" t="s">
        <v>1</v>
      </c>
      <c r="O150" s="155" t="s">
        <v>40</v>
      </c>
      <c r="P150" s="156">
        <f t="shared" si="15"/>
        <v>0</v>
      </c>
      <c r="Q150" s="156">
        <f t="shared" si="16"/>
        <v>0</v>
      </c>
      <c r="R150" s="156">
        <f t="shared" si="17"/>
        <v>0</v>
      </c>
      <c r="S150" s="59"/>
      <c r="T150" s="157">
        <f t="shared" si="18"/>
        <v>0</v>
      </c>
      <c r="U150" s="157">
        <v>0</v>
      </c>
      <c r="V150" s="157">
        <f t="shared" si="19"/>
        <v>0</v>
      </c>
      <c r="W150" s="157">
        <v>0</v>
      </c>
      <c r="X150" s="158">
        <f t="shared" si="20"/>
        <v>0</v>
      </c>
      <c r="Y150" s="30"/>
      <c r="Z150" s="30"/>
      <c r="AA150" s="30"/>
      <c r="AB150" s="30"/>
      <c r="AC150" s="30"/>
      <c r="AD150" s="30"/>
      <c r="AE150" s="30"/>
      <c r="AR150" s="159" t="s">
        <v>127</v>
      </c>
      <c r="AT150" s="159" t="s">
        <v>123</v>
      </c>
      <c r="AU150" s="159" t="s">
        <v>128</v>
      </c>
      <c r="AY150" s="15" t="s">
        <v>120</v>
      </c>
      <c r="BE150" s="160">
        <f t="shared" si="21"/>
        <v>0</v>
      </c>
      <c r="BF150" s="160">
        <f t="shared" si="22"/>
        <v>0</v>
      </c>
      <c r="BG150" s="160">
        <f t="shared" si="23"/>
        <v>0</v>
      </c>
      <c r="BH150" s="160">
        <f t="shared" si="24"/>
        <v>0</v>
      </c>
      <c r="BI150" s="160">
        <f t="shared" si="25"/>
        <v>0</v>
      </c>
      <c r="BJ150" s="15" t="s">
        <v>128</v>
      </c>
      <c r="BK150" s="161">
        <f t="shared" si="26"/>
        <v>0</v>
      </c>
      <c r="BL150" s="15" t="s">
        <v>127</v>
      </c>
      <c r="BM150" s="159" t="s">
        <v>235</v>
      </c>
    </row>
    <row r="151" spans="1:65" s="2" customFormat="1" ht="21.75" customHeight="1">
      <c r="A151" s="30"/>
      <c r="B151" s="146"/>
      <c r="C151" s="147" t="s">
        <v>236</v>
      </c>
      <c r="D151" s="147" t="s">
        <v>123</v>
      </c>
      <c r="E151" s="148" t="s">
        <v>237</v>
      </c>
      <c r="F151" s="149" t="s">
        <v>238</v>
      </c>
      <c r="G151" s="150" t="s">
        <v>239</v>
      </c>
      <c r="H151" s="151">
        <v>22</v>
      </c>
      <c r="I151" s="152"/>
      <c r="J151" s="152"/>
      <c r="K151" s="151">
        <f t="shared" si="14"/>
        <v>0</v>
      </c>
      <c r="L151" s="153"/>
      <c r="M151" s="31"/>
      <c r="N151" s="154" t="s">
        <v>1</v>
      </c>
      <c r="O151" s="155" t="s">
        <v>40</v>
      </c>
      <c r="P151" s="156">
        <f t="shared" si="15"/>
        <v>0</v>
      </c>
      <c r="Q151" s="156">
        <f t="shared" si="16"/>
        <v>0</v>
      </c>
      <c r="R151" s="156">
        <f t="shared" si="17"/>
        <v>0</v>
      </c>
      <c r="S151" s="59"/>
      <c r="T151" s="157">
        <f t="shared" si="18"/>
        <v>0</v>
      </c>
      <c r="U151" s="157">
        <v>6.7000000000000002E-4</v>
      </c>
      <c r="V151" s="157">
        <f t="shared" si="19"/>
        <v>1.474E-2</v>
      </c>
      <c r="W151" s="157">
        <v>0</v>
      </c>
      <c r="X151" s="158">
        <f t="shared" si="20"/>
        <v>0</v>
      </c>
      <c r="Y151" s="30"/>
      <c r="Z151" s="30"/>
      <c r="AA151" s="30"/>
      <c r="AB151" s="30"/>
      <c r="AC151" s="30"/>
      <c r="AD151" s="30"/>
      <c r="AE151" s="30"/>
      <c r="AR151" s="159" t="s">
        <v>138</v>
      </c>
      <c r="AT151" s="159" t="s">
        <v>123</v>
      </c>
      <c r="AU151" s="159" t="s">
        <v>128</v>
      </c>
      <c r="AY151" s="15" t="s">
        <v>120</v>
      </c>
      <c r="BE151" s="160">
        <f t="shared" si="21"/>
        <v>0</v>
      </c>
      <c r="BF151" s="160">
        <f t="shared" si="22"/>
        <v>0</v>
      </c>
      <c r="BG151" s="160">
        <f t="shared" si="23"/>
        <v>0</v>
      </c>
      <c r="BH151" s="160">
        <f t="shared" si="24"/>
        <v>0</v>
      </c>
      <c r="BI151" s="160">
        <f t="shared" si="25"/>
        <v>0</v>
      </c>
      <c r="BJ151" s="15" t="s">
        <v>128</v>
      </c>
      <c r="BK151" s="161">
        <f t="shared" si="26"/>
        <v>0</v>
      </c>
      <c r="BL151" s="15" t="s">
        <v>138</v>
      </c>
      <c r="BM151" s="159" t="s">
        <v>240</v>
      </c>
    </row>
    <row r="152" spans="1:65" s="2" customFormat="1" ht="21.75" customHeight="1">
      <c r="A152" s="30"/>
      <c r="B152" s="146"/>
      <c r="C152" s="147" t="s">
        <v>241</v>
      </c>
      <c r="D152" s="147" t="s">
        <v>123</v>
      </c>
      <c r="E152" s="148" t="s">
        <v>242</v>
      </c>
      <c r="F152" s="149" t="s">
        <v>243</v>
      </c>
      <c r="G152" s="150" t="s">
        <v>239</v>
      </c>
      <c r="H152" s="151">
        <v>22</v>
      </c>
      <c r="I152" s="152"/>
      <c r="J152" s="152"/>
      <c r="K152" s="151">
        <f t="shared" si="14"/>
        <v>0</v>
      </c>
      <c r="L152" s="153"/>
      <c r="M152" s="31"/>
      <c r="N152" s="154" t="s">
        <v>1</v>
      </c>
      <c r="O152" s="155" t="s">
        <v>40</v>
      </c>
      <c r="P152" s="156">
        <f t="shared" si="15"/>
        <v>0</v>
      </c>
      <c r="Q152" s="156">
        <f t="shared" si="16"/>
        <v>0</v>
      </c>
      <c r="R152" s="156">
        <f t="shared" si="17"/>
        <v>0</v>
      </c>
      <c r="S152" s="59"/>
      <c r="T152" s="157">
        <f t="shared" si="18"/>
        <v>0</v>
      </c>
      <c r="U152" s="157">
        <v>0</v>
      </c>
      <c r="V152" s="157">
        <f t="shared" si="19"/>
        <v>0</v>
      </c>
      <c r="W152" s="157">
        <v>0</v>
      </c>
      <c r="X152" s="158">
        <f t="shared" si="20"/>
        <v>0</v>
      </c>
      <c r="Y152" s="30"/>
      <c r="Z152" s="30"/>
      <c r="AA152" s="30"/>
      <c r="AB152" s="30"/>
      <c r="AC152" s="30"/>
      <c r="AD152" s="30"/>
      <c r="AE152" s="30"/>
      <c r="AR152" s="159" t="s">
        <v>138</v>
      </c>
      <c r="AT152" s="159" t="s">
        <v>123</v>
      </c>
      <c r="AU152" s="159" t="s">
        <v>128</v>
      </c>
      <c r="AY152" s="15" t="s">
        <v>120</v>
      </c>
      <c r="BE152" s="160">
        <f t="shared" si="21"/>
        <v>0</v>
      </c>
      <c r="BF152" s="160">
        <f t="shared" si="22"/>
        <v>0</v>
      </c>
      <c r="BG152" s="160">
        <f t="shared" si="23"/>
        <v>0</v>
      </c>
      <c r="BH152" s="160">
        <f t="shared" si="24"/>
        <v>0</v>
      </c>
      <c r="BI152" s="160">
        <f t="shared" si="25"/>
        <v>0</v>
      </c>
      <c r="BJ152" s="15" t="s">
        <v>128</v>
      </c>
      <c r="BK152" s="161">
        <f t="shared" si="26"/>
        <v>0</v>
      </c>
      <c r="BL152" s="15" t="s">
        <v>138</v>
      </c>
      <c r="BM152" s="159" t="s">
        <v>244</v>
      </c>
    </row>
    <row r="153" spans="1:65" s="2" customFormat="1" ht="24.2" customHeight="1">
      <c r="A153" s="30"/>
      <c r="B153" s="146"/>
      <c r="C153" s="147" t="s">
        <v>245</v>
      </c>
      <c r="D153" s="147" t="s">
        <v>123</v>
      </c>
      <c r="E153" s="148" t="s">
        <v>246</v>
      </c>
      <c r="F153" s="149" t="s">
        <v>247</v>
      </c>
      <c r="G153" s="150" t="s">
        <v>126</v>
      </c>
      <c r="H153" s="151">
        <v>5</v>
      </c>
      <c r="I153" s="152"/>
      <c r="J153" s="152"/>
      <c r="K153" s="151">
        <f t="shared" si="14"/>
        <v>0</v>
      </c>
      <c r="L153" s="153"/>
      <c r="M153" s="31"/>
      <c r="N153" s="154" t="s">
        <v>1</v>
      </c>
      <c r="O153" s="155" t="s">
        <v>40</v>
      </c>
      <c r="P153" s="156">
        <f t="shared" si="15"/>
        <v>0</v>
      </c>
      <c r="Q153" s="156">
        <f t="shared" si="16"/>
        <v>0</v>
      </c>
      <c r="R153" s="156">
        <f t="shared" si="17"/>
        <v>0</v>
      </c>
      <c r="S153" s="59"/>
      <c r="T153" s="157">
        <f t="shared" si="18"/>
        <v>0</v>
      </c>
      <c r="U153" s="157">
        <v>0</v>
      </c>
      <c r="V153" s="157">
        <f t="shared" si="19"/>
        <v>0</v>
      </c>
      <c r="W153" s="157">
        <v>0</v>
      </c>
      <c r="X153" s="158">
        <f t="shared" si="20"/>
        <v>0</v>
      </c>
      <c r="Y153" s="30"/>
      <c r="Z153" s="30"/>
      <c r="AA153" s="30"/>
      <c r="AB153" s="30"/>
      <c r="AC153" s="30"/>
      <c r="AD153" s="30"/>
      <c r="AE153" s="30"/>
      <c r="AR153" s="159" t="s">
        <v>138</v>
      </c>
      <c r="AT153" s="159" t="s">
        <v>123</v>
      </c>
      <c r="AU153" s="159" t="s">
        <v>128</v>
      </c>
      <c r="AY153" s="15" t="s">
        <v>120</v>
      </c>
      <c r="BE153" s="160">
        <f t="shared" si="21"/>
        <v>0</v>
      </c>
      <c r="BF153" s="160">
        <f t="shared" si="22"/>
        <v>0</v>
      </c>
      <c r="BG153" s="160">
        <f t="shared" si="23"/>
        <v>0</v>
      </c>
      <c r="BH153" s="160">
        <f t="shared" si="24"/>
        <v>0</v>
      </c>
      <c r="BI153" s="160">
        <f t="shared" si="25"/>
        <v>0</v>
      </c>
      <c r="BJ153" s="15" t="s">
        <v>128</v>
      </c>
      <c r="BK153" s="161">
        <f t="shared" si="26"/>
        <v>0</v>
      </c>
      <c r="BL153" s="15" t="s">
        <v>138</v>
      </c>
      <c r="BM153" s="159" t="s">
        <v>248</v>
      </c>
    </row>
    <row r="154" spans="1:65" s="2" customFormat="1" ht="24.2" customHeight="1">
      <c r="A154" s="30"/>
      <c r="B154" s="146"/>
      <c r="C154" s="147" t="s">
        <v>249</v>
      </c>
      <c r="D154" s="147" t="s">
        <v>123</v>
      </c>
      <c r="E154" s="148" t="s">
        <v>250</v>
      </c>
      <c r="F154" s="149" t="s">
        <v>251</v>
      </c>
      <c r="G154" s="150" t="s">
        <v>126</v>
      </c>
      <c r="H154" s="151">
        <v>1052</v>
      </c>
      <c r="I154" s="152"/>
      <c r="J154" s="152"/>
      <c r="K154" s="151">
        <f t="shared" si="14"/>
        <v>0</v>
      </c>
      <c r="L154" s="153"/>
      <c r="M154" s="31"/>
      <c r="N154" s="154" t="s">
        <v>1</v>
      </c>
      <c r="O154" s="155" t="s">
        <v>40</v>
      </c>
      <c r="P154" s="156">
        <f t="shared" si="15"/>
        <v>0</v>
      </c>
      <c r="Q154" s="156">
        <f t="shared" si="16"/>
        <v>0</v>
      </c>
      <c r="R154" s="156">
        <f t="shared" si="17"/>
        <v>0</v>
      </c>
      <c r="S154" s="59"/>
      <c r="T154" s="157">
        <f t="shared" si="18"/>
        <v>0</v>
      </c>
      <c r="U154" s="157">
        <v>0</v>
      </c>
      <c r="V154" s="157">
        <f t="shared" si="19"/>
        <v>0</v>
      </c>
      <c r="W154" s="157">
        <v>0</v>
      </c>
      <c r="X154" s="158">
        <f t="shared" si="20"/>
        <v>0</v>
      </c>
      <c r="Y154" s="30"/>
      <c r="Z154" s="30"/>
      <c r="AA154" s="30"/>
      <c r="AB154" s="30"/>
      <c r="AC154" s="30"/>
      <c r="AD154" s="30"/>
      <c r="AE154" s="30"/>
      <c r="AR154" s="159" t="s">
        <v>127</v>
      </c>
      <c r="AT154" s="159" t="s">
        <v>123</v>
      </c>
      <c r="AU154" s="159" t="s">
        <v>128</v>
      </c>
      <c r="AY154" s="15" t="s">
        <v>120</v>
      </c>
      <c r="BE154" s="160">
        <f t="shared" si="21"/>
        <v>0</v>
      </c>
      <c r="BF154" s="160">
        <f t="shared" si="22"/>
        <v>0</v>
      </c>
      <c r="BG154" s="160">
        <f t="shared" si="23"/>
        <v>0</v>
      </c>
      <c r="BH154" s="160">
        <f t="shared" si="24"/>
        <v>0</v>
      </c>
      <c r="BI154" s="160">
        <f t="shared" si="25"/>
        <v>0</v>
      </c>
      <c r="BJ154" s="15" t="s">
        <v>128</v>
      </c>
      <c r="BK154" s="161">
        <f t="shared" si="26"/>
        <v>0</v>
      </c>
      <c r="BL154" s="15" t="s">
        <v>127</v>
      </c>
      <c r="BM154" s="159" t="s">
        <v>252</v>
      </c>
    </row>
    <row r="155" spans="1:65" s="2" customFormat="1" ht="24.2" customHeight="1">
      <c r="A155" s="30"/>
      <c r="B155" s="146"/>
      <c r="C155" s="147" t="s">
        <v>253</v>
      </c>
      <c r="D155" s="147" t="s">
        <v>123</v>
      </c>
      <c r="E155" s="148" t="s">
        <v>254</v>
      </c>
      <c r="F155" s="149" t="s">
        <v>255</v>
      </c>
      <c r="G155" s="150" t="s">
        <v>126</v>
      </c>
      <c r="H155" s="151">
        <v>1052</v>
      </c>
      <c r="I155" s="152"/>
      <c r="J155" s="152"/>
      <c r="K155" s="151">
        <f t="shared" si="14"/>
        <v>0</v>
      </c>
      <c r="L155" s="153"/>
      <c r="M155" s="31"/>
      <c r="N155" s="154" t="s">
        <v>1</v>
      </c>
      <c r="O155" s="155" t="s">
        <v>40</v>
      </c>
      <c r="P155" s="156">
        <f t="shared" si="15"/>
        <v>0</v>
      </c>
      <c r="Q155" s="156">
        <f t="shared" si="16"/>
        <v>0</v>
      </c>
      <c r="R155" s="156">
        <f t="shared" si="17"/>
        <v>0</v>
      </c>
      <c r="S155" s="59"/>
      <c r="T155" s="157">
        <f t="shared" si="18"/>
        <v>0</v>
      </c>
      <c r="U155" s="157">
        <v>0</v>
      </c>
      <c r="V155" s="157">
        <f t="shared" si="19"/>
        <v>0</v>
      </c>
      <c r="W155" s="157">
        <v>0</v>
      </c>
      <c r="X155" s="158">
        <f t="shared" si="20"/>
        <v>0</v>
      </c>
      <c r="Y155" s="30"/>
      <c r="Z155" s="30"/>
      <c r="AA155" s="30"/>
      <c r="AB155" s="30"/>
      <c r="AC155" s="30"/>
      <c r="AD155" s="30"/>
      <c r="AE155" s="30"/>
      <c r="AR155" s="159" t="s">
        <v>127</v>
      </c>
      <c r="AT155" s="159" t="s">
        <v>123</v>
      </c>
      <c r="AU155" s="159" t="s">
        <v>128</v>
      </c>
      <c r="AY155" s="15" t="s">
        <v>120</v>
      </c>
      <c r="BE155" s="160">
        <f t="shared" si="21"/>
        <v>0</v>
      </c>
      <c r="BF155" s="160">
        <f t="shared" si="22"/>
        <v>0</v>
      </c>
      <c r="BG155" s="160">
        <f t="shared" si="23"/>
        <v>0</v>
      </c>
      <c r="BH155" s="160">
        <f t="shared" si="24"/>
        <v>0</v>
      </c>
      <c r="BI155" s="160">
        <f t="shared" si="25"/>
        <v>0</v>
      </c>
      <c r="BJ155" s="15" t="s">
        <v>128</v>
      </c>
      <c r="BK155" s="161">
        <f t="shared" si="26"/>
        <v>0</v>
      </c>
      <c r="BL155" s="15" t="s">
        <v>127</v>
      </c>
      <c r="BM155" s="159" t="s">
        <v>256</v>
      </c>
    </row>
    <row r="156" spans="1:65" s="2" customFormat="1" ht="24.2" customHeight="1">
      <c r="A156" s="30"/>
      <c r="B156" s="146"/>
      <c r="C156" s="162" t="s">
        <v>257</v>
      </c>
      <c r="D156" s="162" t="s">
        <v>117</v>
      </c>
      <c r="E156" s="163" t="s">
        <v>258</v>
      </c>
      <c r="F156" s="164" t="s">
        <v>259</v>
      </c>
      <c r="G156" s="165" t="s">
        <v>126</v>
      </c>
      <c r="H156" s="166">
        <v>1052</v>
      </c>
      <c r="I156" s="167"/>
      <c r="J156" s="168"/>
      <c r="K156" s="166">
        <f t="shared" si="14"/>
        <v>0</v>
      </c>
      <c r="L156" s="168"/>
      <c r="M156" s="169"/>
      <c r="N156" s="170" t="s">
        <v>1</v>
      </c>
      <c r="O156" s="155" t="s">
        <v>40</v>
      </c>
      <c r="P156" s="156">
        <f t="shared" si="15"/>
        <v>0</v>
      </c>
      <c r="Q156" s="156">
        <f t="shared" si="16"/>
        <v>0</v>
      </c>
      <c r="R156" s="156">
        <f t="shared" si="17"/>
        <v>0</v>
      </c>
      <c r="S156" s="59"/>
      <c r="T156" s="157">
        <f t="shared" si="18"/>
        <v>0</v>
      </c>
      <c r="U156" s="157">
        <v>2.1000000000000001E-4</v>
      </c>
      <c r="V156" s="157">
        <f t="shared" si="19"/>
        <v>0.22092000000000001</v>
      </c>
      <c r="W156" s="157">
        <v>0</v>
      </c>
      <c r="X156" s="158">
        <f t="shared" si="20"/>
        <v>0</v>
      </c>
      <c r="Y156" s="30"/>
      <c r="Z156" s="30"/>
      <c r="AA156" s="30"/>
      <c r="AB156" s="30"/>
      <c r="AC156" s="30"/>
      <c r="AD156" s="30"/>
      <c r="AE156" s="30"/>
      <c r="AR156" s="159" t="s">
        <v>132</v>
      </c>
      <c r="AT156" s="159" t="s">
        <v>117</v>
      </c>
      <c r="AU156" s="159" t="s">
        <v>128</v>
      </c>
      <c r="AY156" s="15" t="s">
        <v>120</v>
      </c>
      <c r="BE156" s="160">
        <f t="shared" si="21"/>
        <v>0</v>
      </c>
      <c r="BF156" s="160">
        <f t="shared" si="22"/>
        <v>0</v>
      </c>
      <c r="BG156" s="160">
        <f t="shared" si="23"/>
        <v>0</v>
      </c>
      <c r="BH156" s="160">
        <f t="shared" si="24"/>
        <v>0</v>
      </c>
      <c r="BI156" s="160">
        <f t="shared" si="25"/>
        <v>0</v>
      </c>
      <c r="BJ156" s="15" t="s">
        <v>128</v>
      </c>
      <c r="BK156" s="161">
        <f t="shared" si="26"/>
        <v>0</v>
      </c>
      <c r="BL156" s="15" t="s">
        <v>132</v>
      </c>
      <c r="BM156" s="159" t="s">
        <v>260</v>
      </c>
    </row>
    <row r="157" spans="1:65" s="2" customFormat="1" ht="24.2" customHeight="1">
      <c r="A157" s="30"/>
      <c r="B157" s="146"/>
      <c r="C157" s="147" t="s">
        <v>261</v>
      </c>
      <c r="D157" s="147" t="s">
        <v>123</v>
      </c>
      <c r="E157" s="148" t="s">
        <v>262</v>
      </c>
      <c r="F157" s="149" t="s">
        <v>263</v>
      </c>
      <c r="G157" s="150" t="s">
        <v>126</v>
      </c>
      <c r="H157" s="151">
        <v>1052</v>
      </c>
      <c r="I157" s="152"/>
      <c r="J157" s="152"/>
      <c r="K157" s="151">
        <f t="shared" si="14"/>
        <v>0</v>
      </c>
      <c r="L157" s="153"/>
      <c r="M157" s="31"/>
      <c r="N157" s="154" t="s">
        <v>1</v>
      </c>
      <c r="O157" s="155" t="s">
        <v>40</v>
      </c>
      <c r="P157" s="156">
        <f t="shared" si="15"/>
        <v>0</v>
      </c>
      <c r="Q157" s="156">
        <f t="shared" si="16"/>
        <v>0</v>
      </c>
      <c r="R157" s="156">
        <f t="shared" si="17"/>
        <v>0</v>
      </c>
      <c r="S157" s="59"/>
      <c r="T157" s="157">
        <f t="shared" si="18"/>
        <v>0</v>
      </c>
      <c r="U157" s="157">
        <v>0</v>
      </c>
      <c r="V157" s="157">
        <f t="shared" si="19"/>
        <v>0</v>
      </c>
      <c r="W157" s="157">
        <v>0</v>
      </c>
      <c r="X157" s="158">
        <f t="shared" si="20"/>
        <v>0</v>
      </c>
      <c r="Y157" s="30"/>
      <c r="Z157" s="30"/>
      <c r="AA157" s="30"/>
      <c r="AB157" s="30"/>
      <c r="AC157" s="30"/>
      <c r="AD157" s="30"/>
      <c r="AE157" s="30"/>
      <c r="AR157" s="159" t="s">
        <v>127</v>
      </c>
      <c r="AT157" s="159" t="s">
        <v>123</v>
      </c>
      <c r="AU157" s="159" t="s">
        <v>128</v>
      </c>
      <c r="AY157" s="15" t="s">
        <v>120</v>
      </c>
      <c r="BE157" s="160">
        <f t="shared" si="21"/>
        <v>0</v>
      </c>
      <c r="BF157" s="160">
        <f t="shared" si="22"/>
        <v>0</v>
      </c>
      <c r="BG157" s="160">
        <f t="shared" si="23"/>
        <v>0</v>
      </c>
      <c r="BH157" s="160">
        <f t="shared" si="24"/>
        <v>0</v>
      </c>
      <c r="BI157" s="160">
        <f t="shared" si="25"/>
        <v>0</v>
      </c>
      <c r="BJ157" s="15" t="s">
        <v>128</v>
      </c>
      <c r="BK157" s="161">
        <f t="shared" si="26"/>
        <v>0</v>
      </c>
      <c r="BL157" s="15" t="s">
        <v>127</v>
      </c>
      <c r="BM157" s="159" t="s">
        <v>264</v>
      </c>
    </row>
    <row r="158" spans="1:65" s="2" customFormat="1" ht="33" customHeight="1">
      <c r="A158" s="30"/>
      <c r="B158" s="146"/>
      <c r="C158" s="147" t="s">
        <v>265</v>
      </c>
      <c r="D158" s="147" t="s">
        <v>123</v>
      </c>
      <c r="E158" s="148" t="s">
        <v>266</v>
      </c>
      <c r="F158" s="149" t="s">
        <v>267</v>
      </c>
      <c r="G158" s="150" t="s">
        <v>239</v>
      </c>
      <c r="H158" s="151">
        <v>350</v>
      </c>
      <c r="I158" s="152"/>
      <c r="J158" s="152"/>
      <c r="K158" s="151">
        <f t="shared" si="14"/>
        <v>0</v>
      </c>
      <c r="L158" s="153"/>
      <c r="M158" s="31"/>
      <c r="N158" s="154" t="s">
        <v>1</v>
      </c>
      <c r="O158" s="155" t="s">
        <v>40</v>
      </c>
      <c r="P158" s="156">
        <f t="shared" si="15"/>
        <v>0</v>
      </c>
      <c r="Q158" s="156">
        <f t="shared" si="16"/>
        <v>0</v>
      </c>
      <c r="R158" s="156">
        <f t="shared" si="17"/>
        <v>0</v>
      </c>
      <c r="S158" s="59"/>
      <c r="T158" s="157">
        <f t="shared" si="18"/>
        <v>0</v>
      </c>
      <c r="U158" s="157">
        <v>0</v>
      </c>
      <c r="V158" s="157">
        <f t="shared" si="19"/>
        <v>0</v>
      </c>
      <c r="W158" s="157">
        <v>0</v>
      </c>
      <c r="X158" s="158">
        <f t="shared" si="20"/>
        <v>0</v>
      </c>
      <c r="Y158" s="30"/>
      <c r="Z158" s="30"/>
      <c r="AA158" s="30"/>
      <c r="AB158" s="30"/>
      <c r="AC158" s="30"/>
      <c r="AD158" s="30"/>
      <c r="AE158" s="30"/>
      <c r="AR158" s="159" t="s">
        <v>127</v>
      </c>
      <c r="AT158" s="159" t="s">
        <v>123</v>
      </c>
      <c r="AU158" s="159" t="s">
        <v>128</v>
      </c>
      <c r="AY158" s="15" t="s">
        <v>120</v>
      </c>
      <c r="BE158" s="160">
        <f t="shared" si="21"/>
        <v>0</v>
      </c>
      <c r="BF158" s="160">
        <f t="shared" si="22"/>
        <v>0</v>
      </c>
      <c r="BG158" s="160">
        <f t="shared" si="23"/>
        <v>0</v>
      </c>
      <c r="BH158" s="160">
        <f t="shared" si="24"/>
        <v>0</v>
      </c>
      <c r="BI158" s="160">
        <f t="shared" si="25"/>
        <v>0</v>
      </c>
      <c r="BJ158" s="15" t="s">
        <v>128</v>
      </c>
      <c r="BK158" s="161">
        <f t="shared" si="26"/>
        <v>0</v>
      </c>
      <c r="BL158" s="15" t="s">
        <v>127</v>
      </c>
      <c r="BM158" s="159" t="s">
        <v>268</v>
      </c>
    </row>
    <row r="159" spans="1:65" s="12" customFormat="1" ht="25.9" customHeight="1">
      <c r="B159" s="132"/>
      <c r="D159" s="133" t="s">
        <v>75</v>
      </c>
      <c r="E159" s="134" t="s">
        <v>269</v>
      </c>
      <c r="F159" s="134" t="s">
        <v>270</v>
      </c>
      <c r="I159" s="135"/>
      <c r="J159" s="135"/>
      <c r="K159" s="136">
        <f>BK159</f>
        <v>0</v>
      </c>
      <c r="M159" s="132"/>
      <c r="N159" s="137"/>
      <c r="O159" s="138"/>
      <c r="P159" s="138"/>
      <c r="Q159" s="139">
        <f>Q160</f>
        <v>0</v>
      </c>
      <c r="R159" s="139">
        <f>R160</f>
        <v>0</v>
      </c>
      <c r="S159" s="138"/>
      <c r="T159" s="140">
        <f>T160</f>
        <v>0</v>
      </c>
      <c r="U159" s="138"/>
      <c r="V159" s="140">
        <f>V160</f>
        <v>0</v>
      </c>
      <c r="W159" s="138"/>
      <c r="X159" s="141">
        <f>X160</f>
        <v>0</v>
      </c>
      <c r="AR159" s="133" t="s">
        <v>81</v>
      </c>
      <c r="AT159" s="142" t="s">
        <v>75</v>
      </c>
      <c r="AU159" s="142" t="s">
        <v>76</v>
      </c>
      <c r="AY159" s="133" t="s">
        <v>120</v>
      </c>
      <c r="BK159" s="143">
        <f>BK160</f>
        <v>0</v>
      </c>
    </row>
    <row r="160" spans="1:65" s="12" customFormat="1" ht="22.9" customHeight="1">
      <c r="B160" s="132"/>
      <c r="D160" s="133" t="s">
        <v>75</v>
      </c>
      <c r="E160" s="144" t="s">
        <v>159</v>
      </c>
      <c r="F160" s="144" t="s">
        <v>271</v>
      </c>
      <c r="I160" s="135"/>
      <c r="J160" s="135"/>
      <c r="K160" s="145">
        <f>BK160</f>
        <v>0</v>
      </c>
      <c r="M160" s="132"/>
      <c r="N160" s="137"/>
      <c r="O160" s="138"/>
      <c r="P160" s="138"/>
      <c r="Q160" s="139">
        <f>SUM(Q161:Q163)</f>
        <v>0</v>
      </c>
      <c r="R160" s="139">
        <f>SUM(R161:R163)</f>
        <v>0</v>
      </c>
      <c r="S160" s="138"/>
      <c r="T160" s="140">
        <f>SUM(T161:T163)</f>
        <v>0</v>
      </c>
      <c r="U160" s="138"/>
      <c r="V160" s="140">
        <f>SUM(V161:V163)</f>
        <v>0</v>
      </c>
      <c r="W160" s="138"/>
      <c r="X160" s="141">
        <f>SUM(X161:X163)</f>
        <v>0</v>
      </c>
      <c r="AR160" s="133" t="s">
        <v>81</v>
      </c>
      <c r="AT160" s="142" t="s">
        <v>75</v>
      </c>
      <c r="AU160" s="142" t="s">
        <v>81</v>
      </c>
      <c r="AY160" s="133" t="s">
        <v>120</v>
      </c>
      <c r="BK160" s="143">
        <f>SUM(BK161:BK163)</f>
        <v>0</v>
      </c>
    </row>
    <row r="161" spans="1:65" s="2" customFormat="1" ht="16.5" customHeight="1">
      <c r="A161" s="30"/>
      <c r="B161" s="146"/>
      <c r="C161" s="147" t="s">
        <v>272</v>
      </c>
      <c r="D161" s="147" t="s">
        <v>123</v>
      </c>
      <c r="E161" s="148" t="s">
        <v>273</v>
      </c>
      <c r="F161" s="149" t="s">
        <v>274</v>
      </c>
      <c r="G161" s="150" t="s">
        <v>136</v>
      </c>
      <c r="H161" s="151">
        <v>24</v>
      </c>
      <c r="I161" s="152"/>
      <c r="J161" s="152"/>
      <c r="K161" s="151">
        <f>ROUND(P161*H161,3)</f>
        <v>0</v>
      </c>
      <c r="L161" s="153"/>
      <c r="M161" s="31"/>
      <c r="N161" s="154" t="s">
        <v>1</v>
      </c>
      <c r="O161" s="155" t="s">
        <v>40</v>
      </c>
      <c r="P161" s="156">
        <f>I161+J161</f>
        <v>0</v>
      </c>
      <c r="Q161" s="156">
        <f>ROUND(I161*H161,3)</f>
        <v>0</v>
      </c>
      <c r="R161" s="156">
        <f>ROUND(J161*H161,3)</f>
        <v>0</v>
      </c>
      <c r="S161" s="59"/>
      <c r="T161" s="157">
        <f>S161*H161</f>
        <v>0</v>
      </c>
      <c r="U161" s="157">
        <v>0</v>
      </c>
      <c r="V161" s="157">
        <f>U161*H161</f>
        <v>0</v>
      </c>
      <c r="W161" s="157">
        <v>0</v>
      </c>
      <c r="X161" s="158">
        <f>W161*H161</f>
        <v>0</v>
      </c>
      <c r="Y161" s="30"/>
      <c r="Z161" s="30"/>
      <c r="AA161" s="30"/>
      <c r="AB161" s="30"/>
      <c r="AC161" s="30"/>
      <c r="AD161" s="30"/>
      <c r="AE161" s="30"/>
      <c r="AR161" s="159" t="s">
        <v>127</v>
      </c>
      <c r="AT161" s="159" t="s">
        <v>123</v>
      </c>
      <c r="AU161" s="159" t="s">
        <v>128</v>
      </c>
      <c r="AY161" s="15" t="s">
        <v>120</v>
      </c>
      <c r="BE161" s="160">
        <f>IF(O161="základná",K161,0)</f>
        <v>0</v>
      </c>
      <c r="BF161" s="160">
        <f>IF(O161="znížená",K161,0)</f>
        <v>0</v>
      </c>
      <c r="BG161" s="160">
        <f>IF(O161="zákl. prenesená",K161,0)</f>
        <v>0</v>
      </c>
      <c r="BH161" s="160">
        <f>IF(O161="zníž. prenesená",K161,0)</f>
        <v>0</v>
      </c>
      <c r="BI161" s="160">
        <f>IF(O161="nulová",K161,0)</f>
        <v>0</v>
      </c>
      <c r="BJ161" s="15" t="s">
        <v>128</v>
      </c>
      <c r="BK161" s="161">
        <f>ROUND(P161*H161,3)</f>
        <v>0</v>
      </c>
      <c r="BL161" s="15" t="s">
        <v>127</v>
      </c>
      <c r="BM161" s="159" t="s">
        <v>275</v>
      </c>
    </row>
    <row r="162" spans="1:65" s="2" customFormat="1" ht="16.5" customHeight="1">
      <c r="A162" s="30"/>
      <c r="B162" s="146"/>
      <c r="C162" s="147" t="s">
        <v>276</v>
      </c>
      <c r="D162" s="147" t="s">
        <v>123</v>
      </c>
      <c r="E162" s="148" t="s">
        <v>277</v>
      </c>
      <c r="F162" s="149" t="s">
        <v>278</v>
      </c>
      <c r="G162" s="150" t="s">
        <v>279</v>
      </c>
      <c r="H162" s="151">
        <v>36</v>
      </c>
      <c r="I162" s="152"/>
      <c r="J162" s="152"/>
      <c r="K162" s="151">
        <f>ROUND(P162*H162,3)</f>
        <v>0</v>
      </c>
      <c r="L162" s="153"/>
      <c r="M162" s="31"/>
      <c r="N162" s="154" t="s">
        <v>1</v>
      </c>
      <c r="O162" s="155" t="s">
        <v>40</v>
      </c>
      <c r="P162" s="156">
        <f>I162+J162</f>
        <v>0</v>
      </c>
      <c r="Q162" s="156">
        <f>ROUND(I162*H162,3)</f>
        <v>0</v>
      </c>
      <c r="R162" s="156">
        <f>ROUND(J162*H162,3)</f>
        <v>0</v>
      </c>
      <c r="S162" s="59"/>
      <c r="T162" s="157">
        <f>S162*H162</f>
        <v>0</v>
      </c>
      <c r="U162" s="157">
        <v>0</v>
      </c>
      <c r="V162" s="157">
        <f>U162*H162</f>
        <v>0</v>
      </c>
      <c r="W162" s="157">
        <v>0</v>
      </c>
      <c r="X162" s="158">
        <f>W162*H162</f>
        <v>0</v>
      </c>
      <c r="Y162" s="30"/>
      <c r="Z162" s="30"/>
      <c r="AA162" s="30"/>
      <c r="AB162" s="30"/>
      <c r="AC162" s="30"/>
      <c r="AD162" s="30"/>
      <c r="AE162" s="30"/>
      <c r="AR162" s="159" t="s">
        <v>138</v>
      </c>
      <c r="AT162" s="159" t="s">
        <v>123</v>
      </c>
      <c r="AU162" s="159" t="s">
        <v>128</v>
      </c>
      <c r="AY162" s="15" t="s">
        <v>120</v>
      </c>
      <c r="BE162" s="160">
        <f>IF(O162="základná",K162,0)</f>
        <v>0</v>
      </c>
      <c r="BF162" s="160">
        <f>IF(O162="znížená",K162,0)</f>
        <v>0</v>
      </c>
      <c r="BG162" s="160">
        <f>IF(O162="zákl. prenesená",K162,0)</f>
        <v>0</v>
      </c>
      <c r="BH162" s="160">
        <f>IF(O162="zníž. prenesená",K162,0)</f>
        <v>0</v>
      </c>
      <c r="BI162" s="160">
        <f>IF(O162="nulová",K162,0)</f>
        <v>0</v>
      </c>
      <c r="BJ162" s="15" t="s">
        <v>128</v>
      </c>
      <c r="BK162" s="161">
        <f>ROUND(P162*H162,3)</f>
        <v>0</v>
      </c>
      <c r="BL162" s="15" t="s">
        <v>138</v>
      </c>
      <c r="BM162" s="159" t="s">
        <v>280</v>
      </c>
    </row>
    <row r="163" spans="1:65" s="2" customFormat="1" ht="21.75" customHeight="1">
      <c r="A163" s="30"/>
      <c r="B163" s="146"/>
      <c r="C163" s="147" t="s">
        <v>281</v>
      </c>
      <c r="D163" s="147" t="s">
        <v>123</v>
      </c>
      <c r="E163" s="148" t="s">
        <v>282</v>
      </c>
      <c r="F163" s="149" t="s">
        <v>283</v>
      </c>
      <c r="G163" s="150" t="s">
        <v>279</v>
      </c>
      <c r="H163" s="151">
        <v>36</v>
      </c>
      <c r="I163" s="152"/>
      <c r="J163" s="152"/>
      <c r="K163" s="151">
        <f>ROUND(P163*H163,3)</f>
        <v>0</v>
      </c>
      <c r="L163" s="153"/>
      <c r="M163" s="31"/>
      <c r="N163" s="154" t="s">
        <v>1</v>
      </c>
      <c r="O163" s="155" t="s">
        <v>40</v>
      </c>
      <c r="P163" s="156">
        <f>I163+J163</f>
        <v>0</v>
      </c>
      <c r="Q163" s="156">
        <f>ROUND(I163*H163,3)</f>
        <v>0</v>
      </c>
      <c r="R163" s="156">
        <f>ROUND(J163*H163,3)</f>
        <v>0</v>
      </c>
      <c r="S163" s="59"/>
      <c r="T163" s="157">
        <f>S163*H163</f>
        <v>0</v>
      </c>
      <c r="U163" s="157">
        <v>0</v>
      </c>
      <c r="V163" s="157">
        <f>U163*H163</f>
        <v>0</v>
      </c>
      <c r="W163" s="157">
        <v>0</v>
      </c>
      <c r="X163" s="158">
        <f>W163*H163</f>
        <v>0</v>
      </c>
      <c r="Y163" s="30"/>
      <c r="Z163" s="30"/>
      <c r="AA163" s="30"/>
      <c r="AB163" s="30"/>
      <c r="AC163" s="30"/>
      <c r="AD163" s="30"/>
      <c r="AE163" s="30"/>
      <c r="AR163" s="159" t="s">
        <v>138</v>
      </c>
      <c r="AT163" s="159" t="s">
        <v>123</v>
      </c>
      <c r="AU163" s="159" t="s">
        <v>128</v>
      </c>
      <c r="AY163" s="15" t="s">
        <v>120</v>
      </c>
      <c r="BE163" s="160">
        <f>IF(O163="základná",K163,0)</f>
        <v>0</v>
      </c>
      <c r="BF163" s="160">
        <f>IF(O163="znížená",K163,0)</f>
        <v>0</v>
      </c>
      <c r="BG163" s="160">
        <f>IF(O163="zákl. prenesená",K163,0)</f>
        <v>0</v>
      </c>
      <c r="BH163" s="160">
        <f>IF(O163="zníž. prenesená",K163,0)</f>
        <v>0</v>
      </c>
      <c r="BI163" s="160">
        <f>IF(O163="nulová",K163,0)</f>
        <v>0</v>
      </c>
      <c r="BJ163" s="15" t="s">
        <v>128</v>
      </c>
      <c r="BK163" s="161">
        <f>ROUND(P163*H163,3)</f>
        <v>0</v>
      </c>
      <c r="BL163" s="15" t="s">
        <v>138</v>
      </c>
      <c r="BM163" s="159" t="s">
        <v>284</v>
      </c>
    </row>
    <row r="164" spans="1:65" s="12" customFormat="1" ht="25.9" customHeight="1">
      <c r="B164" s="132"/>
      <c r="D164" s="133" t="s">
        <v>75</v>
      </c>
      <c r="E164" s="134" t="s">
        <v>285</v>
      </c>
      <c r="F164" s="134" t="s">
        <v>286</v>
      </c>
      <c r="I164" s="135"/>
      <c r="J164" s="135"/>
      <c r="K164" s="136">
        <f>BK164</f>
        <v>0</v>
      </c>
      <c r="M164" s="132"/>
      <c r="N164" s="137"/>
      <c r="O164" s="138"/>
      <c r="P164" s="138"/>
      <c r="Q164" s="139">
        <f>Q165+SUM(Q166:Q168)</f>
        <v>0</v>
      </c>
      <c r="R164" s="139">
        <f>R165+SUM(R166:R168)</f>
        <v>0</v>
      </c>
      <c r="S164" s="138"/>
      <c r="T164" s="140">
        <f>T165+SUM(T166:T168)</f>
        <v>0</v>
      </c>
      <c r="U164" s="138"/>
      <c r="V164" s="140">
        <f>V165+SUM(V166:V168)</f>
        <v>0</v>
      </c>
      <c r="W164" s="138"/>
      <c r="X164" s="141">
        <f>X165+SUM(X166:X168)</f>
        <v>0</v>
      </c>
      <c r="AR164" s="133" t="s">
        <v>138</v>
      </c>
      <c r="AT164" s="142" t="s">
        <v>75</v>
      </c>
      <c r="AU164" s="142" t="s">
        <v>76</v>
      </c>
      <c r="AY164" s="133" t="s">
        <v>120</v>
      </c>
      <c r="BK164" s="143">
        <f>BK165+SUM(BK166:BK168)</f>
        <v>0</v>
      </c>
    </row>
    <row r="165" spans="1:65" s="2" customFormat="1" ht="33" customHeight="1">
      <c r="A165" s="30"/>
      <c r="B165" s="146"/>
      <c r="C165" s="147" t="s">
        <v>287</v>
      </c>
      <c r="D165" s="147" t="s">
        <v>123</v>
      </c>
      <c r="E165" s="148" t="s">
        <v>288</v>
      </c>
      <c r="F165" s="149" t="s">
        <v>289</v>
      </c>
      <c r="G165" s="150" t="s">
        <v>290</v>
      </c>
      <c r="H165" s="151">
        <v>8</v>
      </c>
      <c r="I165" s="152"/>
      <c r="J165" s="152"/>
      <c r="K165" s="151">
        <f>ROUND(P165*H165,3)</f>
        <v>0</v>
      </c>
      <c r="L165" s="153"/>
      <c r="M165" s="31"/>
      <c r="N165" s="154" t="s">
        <v>1</v>
      </c>
      <c r="O165" s="155" t="s">
        <v>40</v>
      </c>
      <c r="P165" s="156">
        <f>I165+J165</f>
        <v>0</v>
      </c>
      <c r="Q165" s="156">
        <f>ROUND(I165*H165,3)</f>
        <v>0</v>
      </c>
      <c r="R165" s="156">
        <f>ROUND(J165*H165,3)</f>
        <v>0</v>
      </c>
      <c r="S165" s="59"/>
      <c r="T165" s="157">
        <f>S165*H165</f>
        <v>0</v>
      </c>
      <c r="U165" s="157">
        <v>0</v>
      </c>
      <c r="V165" s="157">
        <f>U165*H165</f>
        <v>0</v>
      </c>
      <c r="W165" s="157">
        <v>0</v>
      </c>
      <c r="X165" s="158">
        <f>W165*H165</f>
        <v>0</v>
      </c>
      <c r="Y165" s="30"/>
      <c r="Z165" s="30"/>
      <c r="AA165" s="30"/>
      <c r="AB165" s="30"/>
      <c r="AC165" s="30"/>
      <c r="AD165" s="30"/>
      <c r="AE165" s="30"/>
      <c r="AR165" s="159" t="s">
        <v>291</v>
      </c>
      <c r="AT165" s="159" t="s">
        <v>123</v>
      </c>
      <c r="AU165" s="159" t="s">
        <v>81</v>
      </c>
      <c r="AY165" s="15" t="s">
        <v>120</v>
      </c>
      <c r="BE165" s="160">
        <f>IF(O165="základná",K165,0)</f>
        <v>0</v>
      </c>
      <c r="BF165" s="160">
        <f>IF(O165="znížená",K165,0)</f>
        <v>0</v>
      </c>
      <c r="BG165" s="160">
        <f>IF(O165="zákl. prenesená",K165,0)</f>
        <v>0</v>
      </c>
      <c r="BH165" s="160">
        <f>IF(O165="zníž. prenesená",K165,0)</f>
        <v>0</v>
      </c>
      <c r="BI165" s="160">
        <f>IF(O165="nulová",K165,0)</f>
        <v>0</v>
      </c>
      <c r="BJ165" s="15" t="s">
        <v>128</v>
      </c>
      <c r="BK165" s="161">
        <f>ROUND(P165*H165,3)</f>
        <v>0</v>
      </c>
      <c r="BL165" s="15" t="s">
        <v>291</v>
      </c>
      <c r="BM165" s="159" t="s">
        <v>292</v>
      </c>
    </row>
    <row r="166" spans="1:65" s="2" customFormat="1" ht="16.5" customHeight="1">
      <c r="A166" s="30"/>
      <c r="B166" s="146"/>
      <c r="C166" s="147" t="s">
        <v>293</v>
      </c>
      <c r="D166" s="147" t="s">
        <v>123</v>
      </c>
      <c r="E166" s="148" t="s">
        <v>294</v>
      </c>
      <c r="F166" s="149" t="s">
        <v>295</v>
      </c>
      <c r="G166" s="150" t="s">
        <v>290</v>
      </c>
      <c r="H166" s="151">
        <v>8</v>
      </c>
      <c r="I166" s="152"/>
      <c r="J166" s="152"/>
      <c r="K166" s="151">
        <f>ROUND(P166*H166,3)</f>
        <v>0</v>
      </c>
      <c r="L166" s="153"/>
      <c r="M166" s="31"/>
      <c r="N166" s="154" t="s">
        <v>1</v>
      </c>
      <c r="O166" s="155" t="s">
        <v>40</v>
      </c>
      <c r="P166" s="156">
        <f>I166+J166</f>
        <v>0</v>
      </c>
      <c r="Q166" s="156">
        <f>ROUND(I166*H166,3)</f>
        <v>0</v>
      </c>
      <c r="R166" s="156">
        <f>ROUND(J166*H166,3)</f>
        <v>0</v>
      </c>
      <c r="S166" s="59"/>
      <c r="T166" s="157">
        <f>S166*H166</f>
        <v>0</v>
      </c>
      <c r="U166" s="157">
        <v>0</v>
      </c>
      <c r="V166" s="157">
        <f>U166*H166</f>
        <v>0</v>
      </c>
      <c r="W166" s="157">
        <v>0</v>
      </c>
      <c r="X166" s="158">
        <f>W166*H166</f>
        <v>0</v>
      </c>
      <c r="Y166" s="30"/>
      <c r="Z166" s="30"/>
      <c r="AA166" s="30"/>
      <c r="AB166" s="30"/>
      <c r="AC166" s="30"/>
      <c r="AD166" s="30"/>
      <c r="AE166" s="30"/>
      <c r="AR166" s="159" t="s">
        <v>291</v>
      </c>
      <c r="AT166" s="159" t="s">
        <v>123</v>
      </c>
      <c r="AU166" s="159" t="s">
        <v>81</v>
      </c>
      <c r="AY166" s="15" t="s">
        <v>120</v>
      </c>
      <c r="BE166" s="160">
        <f>IF(O166="základná",K166,0)</f>
        <v>0</v>
      </c>
      <c r="BF166" s="160">
        <f>IF(O166="znížená",K166,0)</f>
        <v>0</v>
      </c>
      <c r="BG166" s="160">
        <f>IF(O166="zákl. prenesená",K166,0)</f>
        <v>0</v>
      </c>
      <c r="BH166" s="160">
        <f>IF(O166="zníž. prenesená",K166,0)</f>
        <v>0</v>
      </c>
      <c r="BI166" s="160">
        <f>IF(O166="nulová",K166,0)</f>
        <v>0</v>
      </c>
      <c r="BJ166" s="15" t="s">
        <v>128</v>
      </c>
      <c r="BK166" s="161">
        <f>ROUND(P166*H166,3)</f>
        <v>0</v>
      </c>
      <c r="BL166" s="15" t="s">
        <v>291</v>
      </c>
      <c r="BM166" s="159" t="s">
        <v>296</v>
      </c>
    </row>
    <row r="167" spans="1:65" s="2" customFormat="1" ht="16.5" customHeight="1">
      <c r="A167" s="30"/>
      <c r="B167" s="146"/>
      <c r="C167" s="147" t="s">
        <v>297</v>
      </c>
      <c r="D167" s="147" t="s">
        <v>123</v>
      </c>
      <c r="E167" s="148" t="s">
        <v>298</v>
      </c>
      <c r="F167" s="149" t="s">
        <v>299</v>
      </c>
      <c r="G167" s="150" t="s">
        <v>290</v>
      </c>
      <c r="H167" s="151">
        <v>40</v>
      </c>
      <c r="I167" s="152"/>
      <c r="J167" s="152"/>
      <c r="K167" s="151">
        <f>ROUND(P167*H167,3)</f>
        <v>0</v>
      </c>
      <c r="L167" s="153"/>
      <c r="M167" s="31"/>
      <c r="N167" s="154" t="s">
        <v>1</v>
      </c>
      <c r="O167" s="155" t="s">
        <v>40</v>
      </c>
      <c r="P167" s="156">
        <f>I167+J167</f>
        <v>0</v>
      </c>
      <c r="Q167" s="156">
        <f>ROUND(I167*H167,3)</f>
        <v>0</v>
      </c>
      <c r="R167" s="156">
        <f>ROUND(J167*H167,3)</f>
        <v>0</v>
      </c>
      <c r="S167" s="59"/>
      <c r="T167" s="157">
        <f>S167*H167</f>
        <v>0</v>
      </c>
      <c r="U167" s="157">
        <v>0</v>
      </c>
      <c r="V167" s="157">
        <f>U167*H167</f>
        <v>0</v>
      </c>
      <c r="W167" s="157">
        <v>0</v>
      </c>
      <c r="X167" s="158">
        <f>W167*H167</f>
        <v>0</v>
      </c>
      <c r="Y167" s="30"/>
      <c r="Z167" s="30"/>
      <c r="AA167" s="30"/>
      <c r="AB167" s="30"/>
      <c r="AC167" s="30"/>
      <c r="AD167" s="30"/>
      <c r="AE167" s="30"/>
      <c r="AR167" s="159" t="s">
        <v>291</v>
      </c>
      <c r="AT167" s="159" t="s">
        <v>123</v>
      </c>
      <c r="AU167" s="159" t="s">
        <v>81</v>
      </c>
      <c r="AY167" s="15" t="s">
        <v>120</v>
      </c>
      <c r="BE167" s="160">
        <f>IF(O167="základná",K167,0)</f>
        <v>0</v>
      </c>
      <c r="BF167" s="160">
        <f>IF(O167="znížená",K167,0)</f>
        <v>0</v>
      </c>
      <c r="BG167" s="160">
        <f>IF(O167="zákl. prenesená",K167,0)</f>
        <v>0</v>
      </c>
      <c r="BH167" s="160">
        <f>IF(O167="zníž. prenesená",K167,0)</f>
        <v>0</v>
      </c>
      <c r="BI167" s="160">
        <f>IF(O167="nulová",K167,0)</f>
        <v>0</v>
      </c>
      <c r="BJ167" s="15" t="s">
        <v>128</v>
      </c>
      <c r="BK167" s="161">
        <f>ROUND(P167*H167,3)</f>
        <v>0</v>
      </c>
      <c r="BL167" s="15" t="s">
        <v>291</v>
      </c>
      <c r="BM167" s="159" t="s">
        <v>300</v>
      </c>
    </row>
    <row r="168" spans="1:65" s="12" customFormat="1" ht="22.9" customHeight="1">
      <c r="B168" s="132"/>
      <c r="D168" s="133" t="s">
        <v>75</v>
      </c>
      <c r="E168" s="144" t="s">
        <v>301</v>
      </c>
      <c r="F168" s="144" t="s">
        <v>302</v>
      </c>
      <c r="I168" s="135"/>
      <c r="J168" s="135"/>
      <c r="K168" s="145">
        <f>BK168</f>
        <v>0</v>
      </c>
      <c r="M168" s="132"/>
      <c r="N168" s="137"/>
      <c r="O168" s="138"/>
      <c r="P168" s="138"/>
      <c r="Q168" s="139">
        <f>SUM(Q169:Q170)</f>
        <v>0</v>
      </c>
      <c r="R168" s="139">
        <f>SUM(R169:R170)</f>
        <v>0</v>
      </c>
      <c r="S168" s="138"/>
      <c r="T168" s="140">
        <f>SUM(T169:T170)</f>
        <v>0</v>
      </c>
      <c r="U168" s="138"/>
      <c r="V168" s="140">
        <f>SUM(V169:V170)</f>
        <v>0</v>
      </c>
      <c r="W168" s="138"/>
      <c r="X168" s="141">
        <f>SUM(X169:X170)</f>
        <v>0</v>
      </c>
      <c r="AR168" s="133" t="s">
        <v>119</v>
      </c>
      <c r="AT168" s="142" t="s">
        <v>75</v>
      </c>
      <c r="AU168" s="142" t="s">
        <v>81</v>
      </c>
      <c r="AY168" s="133" t="s">
        <v>120</v>
      </c>
      <c r="BK168" s="143">
        <f>SUM(BK169:BK170)</f>
        <v>0</v>
      </c>
    </row>
    <row r="169" spans="1:65" s="2" customFormat="1" ht="37.9" customHeight="1">
      <c r="A169" s="30"/>
      <c r="B169" s="146"/>
      <c r="C169" s="147" t="s">
        <v>303</v>
      </c>
      <c r="D169" s="147" t="s">
        <v>123</v>
      </c>
      <c r="E169" s="148" t="s">
        <v>304</v>
      </c>
      <c r="F169" s="149" t="s">
        <v>305</v>
      </c>
      <c r="G169" s="150" t="s">
        <v>290</v>
      </c>
      <c r="H169" s="151">
        <v>5</v>
      </c>
      <c r="I169" s="152"/>
      <c r="J169" s="152"/>
      <c r="K169" s="151">
        <f>ROUND(P169*H169,3)</f>
        <v>0</v>
      </c>
      <c r="L169" s="153"/>
      <c r="M169" s="31"/>
      <c r="N169" s="154" t="s">
        <v>1</v>
      </c>
      <c r="O169" s="155" t="s">
        <v>40</v>
      </c>
      <c r="P169" s="156">
        <f>I169+J169</f>
        <v>0</v>
      </c>
      <c r="Q169" s="156">
        <f>ROUND(I169*H169,3)</f>
        <v>0</v>
      </c>
      <c r="R169" s="156">
        <f>ROUND(J169*H169,3)</f>
        <v>0</v>
      </c>
      <c r="S169" s="59"/>
      <c r="T169" s="157">
        <f>S169*H169</f>
        <v>0</v>
      </c>
      <c r="U169" s="157">
        <v>0</v>
      </c>
      <c r="V169" s="157">
        <f>U169*H169</f>
        <v>0</v>
      </c>
      <c r="W169" s="157">
        <v>0</v>
      </c>
      <c r="X169" s="158">
        <f>W169*H169</f>
        <v>0</v>
      </c>
      <c r="Y169" s="30"/>
      <c r="Z169" s="30"/>
      <c r="AA169" s="30"/>
      <c r="AB169" s="30"/>
      <c r="AC169" s="30"/>
      <c r="AD169" s="30"/>
      <c r="AE169" s="30"/>
      <c r="AR169" s="159" t="s">
        <v>306</v>
      </c>
      <c r="AT169" s="159" t="s">
        <v>123</v>
      </c>
      <c r="AU169" s="159" t="s">
        <v>128</v>
      </c>
      <c r="AY169" s="15" t="s">
        <v>120</v>
      </c>
      <c r="BE169" s="160">
        <f>IF(O169="základná",K169,0)</f>
        <v>0</v>
      </c>
      <c r="BF169" s="160">
        <f>IF(O169="znížená",K169,0)</f>
        <v>0</v>
      </c>
      <c r="BG169" s="160">
        <f>IF(O169="zákl. prenesená",K169,0)</f>
        <v>0</v>
      </c>
      <c r="BH169" s="160">
        <f>IF(O169="zníž. prenesená",K169,0)</f>
        <v>0</v>
      </c>
      <c r="BI169" s="160">
        <f>IF(O169="nulová",K169,0)</f>
        <v>0</v>
      </c>
      <c r="BJ169" s="15" t="s">
        <v>128</v>
      </c>
      <c r="BK169" s="161">
        <f>ROUND(P169*H169,3)</f>
        <v>0</v>
      </c>
      <c r="BL169" s="15" t="s">
        <v>306</v>
      </c>
      <c r="BM169" s="159" t="s">
        <v>307</v>
      </c>
    </row>
    <row r="170" spans="1:65" s="2" customFormat="1" ht="37.9" customHeight="1">
      <c r="A170" s="30"/>
      <c r="B170" s="146"/>
      <c r="C170" s="147" t="s">
        <v>308</v>
      </c>
      <c r="D170" s="147" t="s">
        <v>123</v>
      </c>
      <c r="E170" s="148" t="s">
        <v>309</v>
      </c>
      <c r="F170" s="149" t="s">
        <v>310</v>
      </c>
      <c r="G170" s="150" t="s">
        <v>290</v>
      </c>
      <c r="H170" s="151">
        <v>24</v>
      </c>
      <c r="I170" s="152"/>
      <c r="J170" s="152"/>
      <c r="K170" s="151">
        <f>ROUND(P170*H170,3)</f>
        <v>0</v>
      </c>
      <c r="L170" s="153"/>
      <c r="M170" s="31"/>
      <c r="N170" s="154" t="s">
        <v>1</v>
      </c>
      <c r="O170" s="155" t="s">
        <v>40</v>
      </c>
      <c r="P170" s="156">
        <f>I170+J170</f>
        <v>0</v>
      </c>
      <c r="Q170" s="156">
        <f>ROUND(I170*H170,3)</f>
        <v>0</v>
      </c>
      <c r="R170" s="156">
        <f>ROUND(J170*H170,3)</f>
        <v>0</v>
      </c>
      <c r="S170" s="59"/>
      <c r="T170" s="157">
        <f>S170*H170</f>
        <v>0</v>
      </c>
      <c r="U170" s="157">
        <v>0</v>
      </c>
      <c r="V170" s="157">
        <f>U170*H170</f>
        <v>0</v>
      </c>
      <c r="W170" s="157">
        <v>0</v>
      </c>
      <c r="X170" s="158">
        <f>W170*H170</f>
        <v>0</v>
      </c>
      <c r="Y170" s="30"/>
      <c r="Z170" s="30"/>
      <c r="AA170" s="30"/>
      <c r="AB170" s="30"/>
      <c r="AC170" s="30"/>
      <c r="AD170" s="30"/>
      <c r="AE170" s="30"/>
      <c r="AR170" s="159" t="s">
        <v>306</v>
      </c>
      <c r="AT170" s="159" t="s">
        <v>123</v>
      </c>
      <c r="AU170" s="159" t="s">
        <v>128</v>
      </c>
      <c r="AY170" s="15" t="s">
        <v>120</v>
      </c>
      <c r="BE170" s="160">
        <f>IF(O170="základná",K170,0)</f>
        <v>0</v>
      </c>
      <c r="BF170" s="160">
        <f>IF(O170="znížená",K170,0)</f>
        <v>0</v>
      </c>
      <c r="BG170" s="160">
        <f>IF(O170="zákl. prenesená",K170,0)</f>
        <v>0</v>
      </c>
      <c r="BH170" s="160">
        <f>IF(O170="zníž. prenesená",K170,0)</f>
        <v>0</v>
      </c>
      <c r="BI170" s="160">
        <f>IF(O170="nulová",K170,0)</f>
        <v>0</v>
      </c>
      <c r="BJ170" s="15" t="s">
        <v>128</v>
      </c>
      <c r="BK170" s="161">
        <f>ROUND(P170*H170,3)</f>
        <v>0</v>
      </c>
      <c r="BL170" s="15" t="s">
        <v>306</v>
      </c>
      <c r="BM170" s="159" t="s">
        <v>311</v>
      </c>
    </row>
    <row r="171" spans="1:65" s="12" customFormat="1" ht="25.9" customHeight="1">
      <c r="B171" s="132"/>
      <c r="D171" s="133" t="s">
        <v>75</v>
      </c>
      <c r="E171" s="134" t="s">
        <v>312</v>
      </c>
      <c r="F171" s="134" t="s">
        <v>313</v>
      </c>
      <c r="I171" s="135"/>
      <c r="J171" s="135"/>
      <c r="K171" s="136">
        <f>BK171</f>
        <v>0</v>
      </c>
      <c r="M171" s="132"/>
      <c r="N171" s="137"/>
      <c r="O171" s="138"/>
      <c r="P171" s="138"/>
      <c r="Q171" s="139">
        <f>SUM(Q172:Q175)</f>
        <v>0</v>
      </c>
      <c r="R171" s="139">
        <f>SUM(R172:R175)</f>
        <v>0</v>
      </c>
      <c r="S171" s="138"/>
      <c r="T171" s="140">
        <f>SUM(T172:T175)</f>
        <v>0</v>
      </c>
      <c r="U171" s="138"/>
      <c r="V171" s="140">
        <f>SUM(V172:V175)</f>
        <v>1.21E-2</v>
      </c>
      <c r="W171" s="138"/>
      <c r="X171" s="141">
        <f>SUM(X172:X175)</f>
        <v>0</v>
      </c>
      <c r="AR171" s="133" t="s">
        <v>143</v>
      </c>
      <c r="AT171" s="142" t="s">
        <v>75</v>
      </c>
      <c r="AU171" s="142" t="s">
        <v>76</v>
      </c>
      <c r="AY171" s="133" t="s">
        <v>120</v>
      </c>
      <c r="BK171" s="143">
        <f>SUM(BK172:BK175)</f>
        <v>0</v>
      </c>
    </row>
    <row r="172" spans="1:65" s="2" customFormat="1" ht="44.25" customHeight="1">
      <c r="A172" s="30"/>
      <c r="B172" s="146"/>
      <c r="C172" s="147" t="s">
        <v>314</v>
      </c>
      <c r="D172" s="147" t="s">
        <v>123</v>
      </c>
      <c r="E172" s="148" t="s">
        <v>315</v>
      </c>
      <c r="F172" s="149" t="s">
        <v>316</v>
      </c>
      <c r="G172" s="150" t="s">
        <v>317</v>
      </c>
      <c r="H172" s="151">
        <v>1.202</v>
      </c>
      <c r="I172" s="152"/>
      <c r="J172" s="152"/>
      <c r="K172" s="151">
        <f>ROUND(P172*H172,3)</f>
        <v>0</v>
      </c>
      <c r="L172" s="153"/>
      <c r="M172" s="31"/>
      <c r="N172" s="154" t="s">
        <v>1</v>
      </c>
      <c r="O172" s="155" t="s">
        <v>40</v>
      </c>
      <c r="P172" s="156">
        <f>I172+J172</f>
        <v>0</v>
      </c>
      <c r="Q172" s="156">
        <f>ROUND(I172*H172,3)</f>
        <v>0</v>
      </c>
      <c r="R172" s="156">
        <f>ROUND(J172*H172,3)</f>
        <v>0</v>
      </c>
      <c r="S172" s="59"/>
      <c r="T172" s="157">
        <f>S172*H172</f>
        <v>0</v>
      </c>
      <c r="U172" s="157">
        <v>0</v>
      </c>
      <c r="V172" s="157">
        <f>U172*H172</f>
        <v>0</v>
      </c>
      <c r="W172" s="157">
        <v>0</v>
      </c>
      <c r="X172" s="158">
        <f>W172*H172</f>
        <v>0</v>
      </c>
      <c r="Y172" s="30"/>
      <c r="Z172" s="30"/>
      <c r="AA172" s="30"/>
      <c r="AB172" s="30"/>
      <c r="AC172" s="30"/>
      <c r="AD172" s="30"/>
      <c r="AE172" s="30"/>
      <c r="AR172" s="159" t="s">
        <v>318</v>
      </c>
      <c r="AT172" s="159" t="s">
        <v>123</v>
      </c>
      <c r="AU172" s="159" t="s">
        <v>81</v>
      </c>
      <c r="AY172" s="15" t="s">
        <v>120</v>
      </c>
      <c r="BE172" s="160">
        <f>IF(O172="základná",K172,0)</f>
        <v>0</v>
      </c>
      <c r="BF172" s="160">
        <f>IF(O172="znížená",K172,0)</f>
        <v>0</v>
      </c>
      <c r="BG172" s="160">
        <f>IF(O172="zákl. prenesená",K172,0)</f>
        <v>0</v>
      </c>
      <c r="BH172" s="160">
        <f>IF(O172="zníž. prenesená",K172,0)</f>
        <v>0</v>
      </c>
      <c r="BI172" s="160">
        <f>IF(O172="nulová",K172,0)</f>
        <v>0</v>
      </c>
      <c r="BJ172" s="15" t="s">
        <v>128</v>
      </c>
      <c r="BK172" s="161">
        <f>ROUND(P172*H172,3)</f>
        <v>0</v>
      </c>
      <c r="BL172" s="15" t="s">
        <v>318</v>
      </c>
      <c r="BM172" s="159" t="s">
        <v>319</v>
      </c>
    </row>
    <row r="173" spans="1:65" s="2" customFormat="1" ht="24.2" customHeight="1">
      <c r="A173" s="30"/>
      <c r="B173" s="146"/>
      <c r="C173" s="147" t="s">
        <v>320</v>
      </c>
      <c r="D173" s="147" t="s">
        <v>123</v>
      </c>
      <c r="E173" s="148" t="s">
        <v>321</v>
      </c>
      <c r="F173" s="149" t="s">
        <v>322</v>
      </c>
      <c r="G173" s="150" t="s">
        <v>317</v>
      </c>
      <c r="H173" s="151">
        <v>1.202</v>
      </c>
      <c r="I173" s="152"/>
      <c r="J173" s="152"/>
      <c r="K173" s="151">
        <f>ROUND(P173*H173,3)</f>
        <v>0</v>
      </c>
      <c r="L173" s="153"/>
      <c r="M173" s="31"/>
      <c r="N173" s="154" t="s">
        <v>1</v>
      </c>
      <c r="O173" s="155" t="s">
        <v>40</v>
      </c>
      <c r="P173" s="156">
        <f>I173+J173</f>
        <v>0</v>
      </c>
      <c r="Q173" s="156">
        <f>ROUND(I173*H173,3)</f>
        <v>0</v>
      </c>
      <c r="R173" s="156">
        <f>ROUND(J173*H173,3)</f>
        <v>0</v>
      </c>
      <c r="S173" s="59"/>
      <c r="T173" s="157">
        <f>S173*H173</f>
        <v>0</v>
      </c>
      <c r="U173" s="157">
        <v>0</v>
      </c>
      <c r="V173" s="157">
        <f>U173*H173</f>
        <v>0</v>
      </c>
      <c r="W173" s="157">
        <v>0</v>
      </c>
      <c r="X173" s="158">
        <f>W173*H173</f>
        <v>0</v>
      </c>
      <c r="Y173" s="30"/>
      <c r="Z173" s="30"/>
      <c r="AA173" s="30"/>
      <c r="AB173" s="30"/>
      <c r="AC173" s="30"/>
      <c r="AD173" s="30"/>
      <c r="AE173" s="30"/>
      <c r="AR173" s="159" t="s">
        <v>318</v>
      </c>
      <c r="AT173" s="159" t="s">
        <v>123</v>
      </c>
      <c r="AU173" s="159" t="s">
        <v>81</v>
      </c>
      <c r="AY173" s="15" t="s">
        <v>120</v>
      </c>
      <c r="BE173" s="160">
        <f>IF(O173="základná",K173,0)</f>
        <v>0</v>
      </c>
      <c r="BF173" s="160">
        <f>IF(O173="znížená",K173,0)</f>
        <v>0</v>
      </c>
      <c r="BG173" s="160">
        <f>IF(O173="zákl. prenesená",K173,0)</f>
        <v>0</v>
      </c>
      <c r="BH173" s="160">
        <f>IF(O173="zníž. prenesená",K173,0)</f>
        <v>0</v>
      </c>
      <c r="BI173" s="160">
        <f>IF(O173="nulová",K173,0)</f>
        <v>0</v>
      </c>
      <c r="BJ173" s="15" t="s">
        <v>128</v>
      </c>
      <c r="BK173" s="161">
        <f>ROUND(P173*H173,3)</f>
        <v>0</v>
      </c>
      <c r="BL173" s="15" t="s">
        <v>318</v>
      </c>
      <c r="BM173" s="159" t="s">
        <v>323</v>
      </c>
    </row>
    <row r="174" spans="1:65" s="2" customFormat="1" ht="24.2" customHeight="1">
      <c r="A174" s="30"/>
      <c r="B174" s="146"/>
      <c r="C174" s="147" t="s">
        <v>324</v>
      </c>
      <c r="D174" s="147" t="s">
        <v>123</v>
      </c>
      <c r="E174" s="148" t="s">
        <v>325</v>
      </c>
      <c r="F174" s="149" t="s">
        <v>326</v>
      </c>
      <c r="G174" s="150" t="s">
        <v>327</v>
      </c>
      <c r="H174" s="151">
        <v>1</v>
      </c>
      <c r="I174" s="152"/>
      <c r="J174" s="152"/>
      <c r="K174" s="151">
        <f>ROUND(P174*H174,3)</f>
        <v>0</v>
      </c>
      <c r="L174" s="153"/>
      <c r="M174" s="31"/>
      <c r="N174" s="154" t="s">
        <v>1</v>
      </c>
      <c r="O174" s="155" t="s">
        <v>40</v>
      </c>
      <c r="P174" s="156">
        <f>I174+J174</f>
        <v>0</v>
      </c>
      <c r="Q174" s="156">
        <f>ROUND(I174*H174,3)</f>
        <v>0</v>
      </c>
      <c r="R174" s="156">
        <f>ROUND(J174*H174,3)</f>
        <v>0</v>
      </c>
      <c r="S174" s="59"/>
      <c r="T174" s="157">
        <f>S174*H174</f>
        <v>0</v>
      </c>
      <c r="U174" s="157">
        <v>0</v>
      </c>
      <c r="V174" s="157">
        <f>U174*H174</f>
        <v>0</v>
      </c>
      <c r="W174" s="157">
        <v>0</v>
      </c>
      <c r="X174" s="158">
        <f>W174*H174</f>
        <v>0</v>
      </c>
      <c r="Y174" s="30"/>
      <c r="Z174" s="30"/>
      <c r="AA174" s="30"/>
      <c r="AB174" s="30"/>
      <c r="AC174" s="30"/>
      <c r="AD174" s="30"/>
      <c r="AE174" s="30"/>
      <c r="AR174" s="159" t="s">
        <v>318</v>
      </c>
      <c r="AT174" s="159" t="s">
        <v>123</v>
      </c>
      <c r="AU174" s="159" t="s">
        <v>81</v>
      </c>
      <c r="AY174" s="15" t="s">
        <v>120</v>
      </c>
      <c r="BE174" s="160">
        <f>IF(O174="základná",K174,0)</f>
        <v>0</v>
      </c>
      <c r="BF174" s="160">
        <f>IF(O174="znížená",K174,0)</f>
        <v>0</v>
      </c>
      <c r="BG174" s="160">
        <f>IF(O174="zákl. prenesená",K174,0)</f>
        <v>0</v>
      </c>
      <c r="BH174" s="160">
        <f>IF(O174="zníž. prenesená",K174,0)</f>
        <v>0</v>
      </c>
      <c r="BI174" s="160">
        <f>IF(O174="nulová",K174,0)</f>
        <v>0</v>
      </c>
      <c r="BJ174" s="15" t="s">
        <v>128</v>
      </c>
      <c r="BK174" s="161">
        <f>ROUND(P174*H174,3)</f>
        <v>0</v>
      </c>
      <c r="BL174" s="15" t="s">
        <v>318</v>
      </c>
      <c r="BM174" s="159" t="s">
        <v>328</v>
      </c>
    </row>
    <row r="175" spans="1:65" s="2" customFormat="1" ht="16.5" customHeight="1">
      <c r="A175" s="30"/>
      <c r="B175" s="146"/>
      <c r="C175" s="162" t="s">
        <v>329</v>
      </c>
      <c r="D175" s="162" t="s">
        <v>117</v>
      </c>
      <c r="E175" s="163" t="s">
        <v>330</v>
      </c>
      <c r="F175" s="164" t="s">
        <v>331</v>
      </c>
      <c r="G175" s="165" t="s">
        <v>327</v>
      </c>
      <c r="H175" s="166">
        <v>1</v>
      </c>
      <c r="I175" s="167"/>
      <c r="J175" s="168"/>
      <c r="K175" s="166">
        <f>ROUND(P175*H175,3)</f>
        <v>0</v>
      </c>
      <c r="L175" s="168"/>
      <c r="M175" s="169"/>
      <c r="N175" s="180" t="s">
        <v>1</v>
      </c>
      <c r="O175" s="181" t="s">
        <v>40</v>
      </c>
      <c r="P175" s="182">
        <f>I175+J175</f>
        <v>0</v>
      </c>
      <c r="Q175" s="182">
        <f>ROUND(I175*H175,3)</f>
        <v>0</v>
      </c>
      <c r="R175" s="182">
        <f>ROUND(J175*H175,3)</f>
        <v>0</v>
      </c>
      <c r="S175" s="183"/>
      <c r="T175" s="184">
        <f>S175*H175</f>
        <v>0</v>
      </c>
      <c r="U175" s="184">
        <v>1.21E-2</v>
      </c>
      <c r="V175" s="184">
        <f>U175*H175</f>
        <v>1.21E-2</v>
      </c>
      <c r="W175" s="184">
        <v>0</v>
      </c>
      <c r="X175" s="185">
        <f>W175*H175</f>
        <v>0</v>
      </c>
      <c r="Y175" s="30"/>
      <c r="Z175" s="30"/>
      <c r="AA175" s="30"/>
      <c r="AB175" s="30"/>
      <c r="AC175" s="30"/>
      <c r="AD175" s="30"/>
      <c r="AE175" s="30"/>
      <c r="AR175" s="159" t="s">
        <v>318</v>
      </c>
      <c r="AT175" s="159" t="s">
        <v>117</v>
      </c>
      <c r="AU175" s="159" t="s">
        <v>81</v>
      </c>
      <c r="AY175" s="15" t="s">
        <v>120</v>
      </c>
      <c r="BE175" s="160">
        <f>IF(O175="základná",K175,0)</f>
        <v>0</v>
      </c>
      <c r="BF175" s="160">
        <f>IF(O175="znížená",K175,0)</f>
        <v>0</v>
      </c>
      <c r="BG175" s="160">
        <f>IF(O175="zákl. prenesená",K175,0)</f>
        <v>0</v>
      </c>
      <c r="BH175" s="160">
        <f>IF(O175="zníž. prenesená",K175,0)</f>
        <v>0</v>
      </c>
      <c r="BI175" s="160">
        <f>IF(O175="nulová",K175,0)</f>
        <v>0</v>
      </c>
      <c r="BJ175" s="15" t="s">
        <v>128</v>
      </c>
      <c r="BK175" s="161">
        <f>ROUND(P175*H175,3)</f>
        <v>0</v>
      </c>
      <c r="BL175" s="15" t="s">
        <v>318</v>
      </c>
      <c r="BM175" s="159" t="s">
        <v>332</v>
      </c>
    </row>
    <row r="176" spans="1:65" s="2" customFormat="1" ht="6.95" customHeight="1">
      <c r="A176" s="30"/>
      <c r="B176" s="48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31"/>
      <c r="N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</row>
  </sheetData>
  <autoFilter ref="C119:L175"/>
  <mergeCells count="6">
    <mergeCell ref="E112:H112"/>
    <mergeCell ref="M2:Z2"/>
    <mergeCell ref="E7:H7"/>
    <mergeCell ref="E16:H16"/>
    <mergeCell ref="E25:H25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13062021-A - Rekonštrukci...</vt:lpstr>
      <vt:lpstr>'13062021-A - Rekonštrukci...'!Názvy_tlače</vt:lpstr>
      <vt:lpstr>'Rekapitulácia stavby'!Názvy_tlače</vt:lpstr>
      <vt:lpstr>'13062021-A - Rekonštrukci...'!Oblasť_tlače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DESKTOP-A54DSG5\KEZ</dc:creator>
  <cp:lastModifiedBy>Judita Závadská</cp:lastModifiedBy>
  <dcterms:created xsi:type="dcterms:W3CDTF">2021-07-13T08:28:26Z</dcterms:created>
  <dcterms:modified xsi:type="dcterms:W3CDTF">2021-07-15T06:34:56Z</dcterms:modified>
</cp:coreProperties>
</file>