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rcan\Desktop\Final oprava - ihrisko dubnik 31.3.2021\"/>
    </mc:Choice>
  </mc:AlternateContent>
  <bookViews>
    <workbookView xWindow="0" yWindow="0" windowWidth="21600" windowHeight="9735" firstSheet="1" activeTab="3"/>
  </bookViews>
  <sheets>
    <sheet name="Rekapitulácia stavby" sheetId="1" r:id="rId1"/>
    <sheet name="19-005-01.01 - Vlastný ob..." sheetId="2" r:id="rId2"/>
    <sheet name="19-005-01.02 - Prístupový..." sheetId="3" r:id="rId3"/>
    <sheet name="19-005-02 - Elektrická pr..." sheetId="4" r:id="rId4"/>
  </sheets>
  <definedNames>
    <definedName name="_xlnm._FilterDatabase" localSheetId="1" hidden="1">'19-005-01.01 - Vlastný ob...'!$C$126:$K$212</definedName>
    <definedName name="_xlnm._FilterDatabase" localSheetId="2" hidden="1">'19-005-01.02 - Prístupový...'!$C$120:$K$141</definedName>
    <definedName name="_xlnm._FilterDatabase" localSheetId="3" hidden="1">'19-005-02 - Elektrická pr...'!$C$120:$K$153</definedName>
    <definedName name="_xlnm.Print_Titles" localSheetId="1">'19-005-01.01 - Vlastný ob...'!$126:$126</definedName>
    <definedName name="_xlnm.Print_Titles" localSheetId="2">'19-005-01.02 - Prístupový...'!$120:$120</definedName>
    <definedName name="_xlnm.Print_Titles" localSheetId="3">'19-005-02 - Elektrická pr...'!$120:$120</definedName>
    <definedName name="_xlnm.Print_Titles" localSheetId="0">'Rekapitulácia stavby'!$92:$92</definedName>
    <definedName name="_xlnm.Print_Area" localSheetId="1">'19-005-01.01 - Vlastný ob...'!$C$114:$J$212</definedName>
    <definedName name="_xlnm.Print_Area" localSheetId="2">'19-005-01.02 - Prístupový...'!$C$108:$J$141</definedName>
    <definedName name="_xlnm.Print_Area" localSheetId="3">'19-005-02 - Elektrická pr...'!$C$108:$J$153</definedName>
    <definedName name="_xlnm.Print_Area" localSheetId="0">'Rekapitulácia stavby'!$D$4:$AO$76,'Rekapitulácia stavby'!$C$82:$AQ$98</definedName>
  </definedNames>
  <calcPr calcId="152511"/>
</workbook>
</file>

<file path=xl/calcChain.xml><?xml version="1.0" encoding="utf-8"?>
<calcChain xmlns="http://schemas.openxmlformats.org/spreadsheetml/2006/main">
  <c r="J37" i="4" l="1"/>
  <c r="J36" i="4"/>
  <c r="AY97" i="1"/>
  <c r="J35" i="4"/>
  <c r="AX97" i="1"/>
  <c r="BI153" i="4"/>
  <c r="BH153" i="4"/>
  <c r="BG153" i="4"/>
  <c r="BE153" i="4"/>
  <c r="T153" i="4"/>
  <c r="T152" i="4"/>
  <c r="R153" i="4"/>
  <c r="R152" i="4"/>
  <c r="P153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BI132" i="4"/>
  <c r="BH132" i="4"/>
  <c r="BG132" i="4"/>
  <c r="BE132" i="4"/>
  <c r="T132" i="4"/>
  <c r="R132" i="4"/>
  <c r="P132" i="4"/>
  <c r="BI131" i="4"/>
  <c r="BH131" i="4"/>
  <c r="BG131" i="4"/>
  <c r="BE131" i="4"/>
  <c r="T131" i="4"/>
  <c r="R131" i="4"/>
  <c r="P131" i="4"/>
  <c r="BI130" i="4"/>
  <c r="BH130" i="4"/>
  <c r="BG130" i="4"/>
  <c r="BE130" i="4"/>
  <c r="T130" i="4"/>
  <c r="R130" i="4"/>
  <c r="P130" i="4"/>
  <c r="BI129" i="4"/>
  <c r="BH129" i="4"/>
  <c r="BG129" i="4"/>
  <c r="BE129" i="4"/>
  <c r="T129" i="4"/>
  <c r="R129" i="4"/>
  <c r="P129" i="4"/>
  <c r="BI128" i="4"/>
  <c r="BH128" i="4"/>
  <c r="BG128" i="4"/>
  <c r="BE128" i="4"/>
  <c r="T128" i="4"/>
  <c r="R128" i="4"/>
  <c r="P128" i="4"/>
  <c r="BI127" i="4"/>
  <c r="BH127" i="4"/>
  <c r="BG127" i="4"/>
  <c r="BE127" i="4"/>
  <c r="T127" i="4"/>
  <c r="R127" i="4"/>
  <c r="P127" i="4"/>
  <c r="BI126" i="4"/>
  <c r="BH126" i="4"/>
  <c r="BG126" i="4"/>
  <c r="BE126" i="4"/>
  <c r="T126" i="4"/>
  <c r="R126" i="4"/>
  <c r="P126" i="4"/>
  <c r="BI125" i="4"/>
  <c r="BH125" i="4"/>
  <c r="BG125" i="4"/>
  <c r="BE125" i="4"/>
  <c r="T125" i="4"/>
  <c r="R125" i="4"/>
  <c r="P125" i="4"/>
  <c r="BI124" i="4"/>
  <c r="BH124" i="4"/>
  <c r="BG124" i="4"/>
  <c r="BE124" i="4"/>
  <c r="T124" i="4"/>
  <c r="R124" i="4"/>
  <c r="P124" i="4"/>
  <c r="F115" i="4"/>
  <c r="E113" i="4"/>
  <c r="F89" i="4"/>
  <c r="E87" i="4"/>
  <c r="J24" i="4"/>
  <c r="E24" i="4"/>
  <c r="J118" i="4" s="1"/>
  <c r="J23" i="4"/>
  <c r="J21" i="4"/>
  <c r="E21" i="4"/>
  <c r="J117" i="4" s="1"/>
  <c r="J20" i="4"/>
  <c r="J18" i="4"/>
  <c r="E18" i="4"/>
  <c r="F118" i="4" s="1"/>
  <c r="J17" i="4"/>
  <c r="J15" i="4"/>
  <c r="E15" i="4"/>
  <c r="F117" i="4" s="1"/>
  <c r="J14" i="4"/>
  <c r="J12" i="4"/>
  <c r="E7" i="4"/>
  <c r="E111" i="4"/>
  <c r="J37" i="3"/>
  <c r="J36" i="3"/>
  <c r="AY96" i="1" s="1"/>
  <c r="J35" i="3"/>
  <c r="AX96" i="1" s="1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BI124" i="3"/>
  <c r="BH124" i="3"/>
  <c r="BG124" i="3"/>
  <c r="BE124" i="3"/>
  <c r="T124" i="3"/>
  <c r="R124" i="3"/>
  <c r="P124" i="3"/>
  <c r="F115" i="3"/>
  <c r="E113" i="3"/>
  <c r="F89" i="3"/>
  <c r="E87" i="3"/>
  <c r="J24" i="3"/>
  <c r="E24" i="3"/>
  <c r="J118" i="3" s="1"/>
  <c r="J23" i="3"/>
  <c r="J21" i="3"/>
  <c r="E21" i="3"/>
  <c r="J117" i="3" s="1"/>
  <c r="J20" i="3"/>
  <c r="J18" i="3"/>
  <c r="E18" i="3"/>
  <c r="F118" i="3" s="1"/>
  <c r="J17" i="3"/>
  <c r="J15" i="3"/>
  <c r="E15" i="3"/>
  <c r="F117" i="3" s="1"/>
  <c r="J14" i="3"/>
  <c r="J12" i="3"/>
  <c r="E7" i="3"/>
  <c r="E111" i="3"/>
  <c r="J37" i="2"/>
  <c r="J36" i="2"/>
  <c r="AY95" i="1" s="1"/>
  <c r="J35" i="2"/>
  <c r="AX95" i="1" s="1"/>
  <c r="BI212" i="2"/>
  <c r="BH212" i="2"/>
  <c r="BG212" i="2"/>
  <c r="BE212" i="2"/>
  <c r="T212" i="2"/>
  <c r="T211" i="2" s="1"/>
  <c r="R212" i="2"/>
  <c r="R211" i="2" s="1"/>
  <c r="P212" i="2"/>
  <c r="P211" i="2" s="1"/>
  <c r="BI210" i="2"/>
  <c r="BH210" i="2"/>
  <c r="BG210" i="2"/>
  <c r="BE210" i="2"/>
  <c r="T210" i="2"/>
  <c r="R210" i="2"/>
  <c r="P210" i="2"/>
  <c r="BI209" i="2"/>
  <c r="BH209" i="2"/>
  <c r="BG209" i="2"/>
  <c r="BE209" i="2"/>
  <c r="T209" i="2"/>
  <c r="R209" i="2"/>
  <c r="P209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4" i="2"/>
  <c r="BH204" i="2"/>
  <c r="BG204" i="2"/>
  <c r="BE204" i="2"/>
  <c r="T204" i="2"/>
  <c r="R204" i="2"/>
  <c r="P204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9" i="2"/>
  <c r="BH199" i="2"/>
  <c r="BG199" i="2"/>
  <c r="BE199" i="2"/>
  <c r="T199" i="2"/>
  <c r="R199" i="2"/>
  <c r="P199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F121" i="2"/>
  <c r="E119" i="2"/>
  <c r="F89" i="2"/>
  <c r="E87" i="2"/>
  <c r="J24" i="2"/>
  <c r="E24" i="2"/>
  <c r="J124" i="2" s="1"/>
  <c r="J23" i="2"/>
  <c r="J21" i="2"/>
  <c r="E21" i="2"/>
  <c r="J123" i="2" s="1"/>
  <c r="J20" i="2"/>
  <c r="J18" i="2"/>
  <c r="E18" i="2"/>
  <c r="F124" i="2" s="1"/>
  <c r="J17" i="2"/>
  <c r="J15" i="2"/>
  <c r="E15" i="2"/>
  <c r="F123" i="2" s="1"/>
  <c r="J14" i="2"/>
  <c r="J12" i="2"/>
  <c r="E7" i="2"/>
  <c r="E117" i="2"/>
  <c r="L90" i="1"/>
  <c r="AM90" i="1"/>
  <c r="AM89" i="1"/>
  <c r="L89" i="1"/>
  <c r="AM87" i="1"/>
  <c r="L87" i="1"/>
  <c r="L85" i="1"/>
  <c r="L84" i="1"/>
  <c r="BK153" i="4"/>
  <c r="J153" i="4"/>
  <c r="BK151" i="4"/>
  <c r="J151" i="4"/>
  <c r="BK150" i="4"/>
  <c r="J150" i="4"/>
  <c r="BK149" i="4"/>
  <c r="J149" i="4"/>
  <c r="BK147" i="4"/>
  <c r="J147" i="4"/>
  <c r="BK146" i="4"/>
  <c r="J146" i="4"/>
  <c r="BK145" i="4"/>
  <c r="J145" i="4"/>
  <c r="BK144" i="4"/>
  <c r="J144" i="4"/>
  <c r="BK143" i="4"/>
  <c r="J143" i="4"/>
  <c r="BK142" i="4"/>
  <c r="J142" i="4"/>
  <c r="BK141" i="4"/>
  <c r="J141" i="4"/>
  <c r="BK139" i="4"/>
  <c r="J139" i="4"/>
  <c r="BK138" i="4"/>
  <c r="J138" i="4"/>
  <c r="BK137" i="4"/>
  <c r="J137" i="4"/>
  <c r="BK136" i="4"/>
  <c r="J136" i="4"/>
  <c r="BK135" i="4"/>
  <c r="J135" i="4"/>
  <c r="BK134" i="4"/>
  <c r="J134" i="4"/>
  <c r="BK133" i="4"/>
  <c r="J133" i="4"/>
  <c r="BK132" i="4"/>
  <c r="J132" i="4"/>
  <c r="BK131" i="4"/>
  <c r="J131" i="4"/>
  <c r="BK130" i="4"/>
  <c r="J130" i="4"/>
  <c r="BK129" i="4"/>
  <c r="J129" i="4"/>
  <c r="BK128" i="4"/>
  <c r="J128" i="4"/>
  <c r="BK127" i="4"/>
  <c r="J127" i="4"/>
  <c r="BK126" i="4"/>
  <c r="J126" i="4"/>
  <c r="BK125" i="4"/>
  <c r="J125" i="4"/>
  <c r="BK124" i="4"/>
  <c r="J124" i="4"/>
  <c r="BK141" i="3"/>
  <c r="J141" i="3"/>
  <c r="BK140" i="3"/>
  <c r="J140" i="3"/>
  <c r="BK138" i="3"/>
  <c r="J138" i="3"/>
  <c r="BK137" i="3"/>
  <c r="J137" i="3"/>
  <c r="BK136" i="3"/>
  <c r="J136" i="3"/>
  <c r="BK134" i="3"/>
  <c r="J134" i="3"/>
  <c r="BK133" i="3"/>
  <c r="J133" i="3"/>
  <c r="BK132" i="3"/>
  <c r="J132" i="3"/>
  <c r="BK131" i="3"/>
  <c r="J131" i="3"/>
  <c r="BK129" i="3"/>
  <c r="J129" i="3"/>
  <c r="BK128" i="3"/>
  <c r="J128" i="3"/>
  <c r="BK127" i="3"/>
  <c r="J127" i="3"/>
  <c r="BK126" i="3"/>
  <c r="J126" i="3"/>
  <c r="BK125" i="3"/>
  <c r="J125" i="3"/>
  <c r="BK124" i="3"/>
  <c r="J124" i="3"/>
  <c r="BK212" i="2"/>
  <c r="J212" i="2"/>
  <c r="BK210" i="2"/>
  <c r="J210" i="2"/>
  <c r="BK209" i="2"/>
  <c r="J209" i="2"/>
  <c r="BK207" i="2"/>
  <c r="J207" i="2"/>
  <c r="BK206" i="2"/>
  <c r="J206" i="2"/>
  <c r="BK204" i="2"/>
  <c r="J204" i="2"/>
  <c r="BK203" i="2"/>
  <c r="J203" i="2"/>
  <c r="BK202" i="2"/>
  <c r="J202" i="2"/>
  <c r="BK201" i="2"/>
  <c r="J201" i="2"/>
  <c r="BK200" i="2"/>
  <c r="J200" i="2"/>
  <c r="BK199" i="2"/>
  <c r="J199" i="2"/>
  <c r="BK198" i="2"/>
  <c r="J198" i="2"/>
  <c r="BK197" i="2"/>
  <c r="J197" i="2"/>
  <c r="BK196" i="2"/>
  <c r="J196" i="2"/>
  <c r="BK194" i="2"/>
  <c r="J194" i="2"/>
  <c r="BK193" i="2"/>
  <c r="J193" i="2"/>
  <c r="BK192" i="2"/>
  <c r="J192" i="2"/>
  <c r="BK191" i="2"/>
  <c r="J191" i="2"/>
  <c r="BK190" i="2"/>
  <c r="J190" i="2"/>
  <c r="BK189" i="2"/>
  <c r="J189" i="2"/>
  <c r="BK188" i="2"/>
  <c r="J188" i="2"/>
  <c r="BK187" i="2"/>
  <c r="J187" i="2"/>
  <c r="BK186" i="2"/>
  <c r="J186" i="2"/>
  <c r="BK185" i="2"/>
  <c r="J185" i="2"/>
  <c r="BK184" i="2"/>
  <c r="J184" i="2"/>
  <c r="BK183" i="2"/>
  <c r="J183" i="2"/>
  <c r="BK182" i="2"/>
  <c r="J182" i="2"/>
  <c r="BK181" i="2"/>
  <c r="J181" i="2"/>
  <c r="BK180" i="2"/>
  <c r="J180" i="2"/>
  <c r="BK179" i="2"/>
  <c r="J179" i="2"/>
  <c r="BK178" i="2"/>
  <c r="J178" i="2"/>
  <c r="BK177" i="2"/>
  <c r="J177" i="2"/>
  <c r="BK176" i="2"/>
  <c r="J176" i="2"/>
  <c r="BK175" i="2"/>
  <c r="J175" i="2"/>
  <c r="BK172" i="2"/>
  <c r="J172" i="2"/>
  <c r="BK171" i="2"/>
  <c r="J171" i="2"/>
  <c r="BK169" i="2"/>
  <c r="J169" i="2"/>
  <c r="BK168" i="2"/>
  <c r="J168" i="2"/>
  <c r="BK167" i="2"/>
  <c r="J167" i="2"/>
  <c r="BK166" i="2"/>
  <c r="J166" i="2"/>
  <c r="BK165" i="2"/>
  <c r="J165" i="2"/>
  <c r="BK164" i="2"/>
  <c r="J164" i="2"/>
  <c r="BK163" i="2"/>
  <c r="J163" i="2"/>
  <c r="BK162" i="2"/>
  <c r="J162" i="2"/>
  <c r="BK161" i="2"/>
  <c r="J161" i="2"/>
  <c r="BK160" i="2"/>
  <c r="J160" i="2"/>
  <c r="BK159" i="2"/>
  <c r="J159" i="2"/>
  <c r="BK158" i="2"/>
  <c r="J158" i="2"/>
  <c r="BK157" i="2"/>
  <c r="J157" i="2"/>
  <c r="BK156" i="2"/>
  <c r="J156" i="2"/>
  <c r="BK154" i="2"/>
  <c r="J154" i="2"/>
  <c r="BK153" i="2"/>
  <c r="J153" i="2"/>
  <c r="BK152" i="2"/>
  <c r="J152" i="2"/>
  <c r="BK151" i="2"/>
  <c r="J151" i="2"/>
  <c r="BK150" i="2"/>
  <c r="J150" i="2"/>
  <c r="BK149" i="2"/>
  <c r="J149" i="2"/>
  <c r="BK148" i="2"/>
  <c r="J148" i="2"/>
  <c r="BK147" i="2"/>
  <c r="J147" i="2"/>
  <c r="BK146" i="2"/>
  <c r="J146" i="2"/>
  <c r="BK145" i="2"/>
  <c r="J145" i="2"/>
  <c r="BK144" i="2"/>
  <c r="J144" i="2"/>
  <c r="BK143" i="2"/>
  <c r="J143" i="2"/>
  <c r="BK142" i="2"/>
  <c r="J142" i="2"/>
  <c r="BK140" i="2"/>
  <c r="J140" i="2"/>
  <c r="BK139" i="2"/>
  <c r="J139" i="2"/>
  <c r="BK138" i="2"/>
  <c r="J138" i="2"/>
  <c r="BK137" i="2"/>
  <c r="J137" i="2"/>
  <c r="BK136" i="2"/>
  <c r="J136" i="2"/>
  <c r="BK135" i="2"/>
  <c r="J135" i="2"/>
  <c r="BK134" i="2"/>
  <c r="J134" i="2"/>
  <c r="BK133" i="2"/>
  <c r="J133" i="2"/>
  <c r="BK132" i="2"/>
  <c r="J132" i="2"/>
  <c r="BK131" i="2"/>
  <c r="J131" i="2"/>
  <c r="BK130" i="2"/>
  <c r="J130" i="2"/>
  <c r="AS94" i="1"/>
  <c r="BK129" i="2" l="1"/>
  <c r="J129" i="2" s="1"/>
  <c r="J98" i="2" s="1"/>
  <c r="P129" i="2"/>
  <c r="R129" i="2"/>
  <c r="T129" i="2"/>
  <c r="BK141" i="2"/>
  <c r="J141" i="2" s="1"/>
  <c r="J99" i="2" s="1"/>
  <c r="P141" i="2"/>
  <c r="R141" i="2"/>
  <c r="T141" i="2"/>
  <c r="BK155" i="2"/>
  <c r="J155" i="2" s="1"/>
  <c r="J100" i="2" s="1"/>
  <c r="P155" i="2"/>
  <c r="R155" i="2"/>
  <c r="T155" i="2"/>
  <c r="BK170" i="2"/>
  <c r="J170" i="2" s="1"/>
  <c r="J101" i="2" s="1"/>
  <c r="P170" i="2"/>
  <c r="R170" i="2"/>
  <c r="T170" i="2"/>
  <c r="BK174" i="2"/>
  <c r="J174" i="2" s="1"/>
  <c r="J103" i="2" s="1"/>
  <c r="P174" i="2"/>
  <c r="R174" i="2"/>
  <c r="T174" i="2"/>
  <c r="BK195" i="2"/>
  <c r="J195" i="2" s="1"/>
  <c r="J104" i="2" s="1"/>
  <c r="P195" i="2"/>
  <c r="R195" i="2"/>
  <c r="T195" i="2"/>
  <c r="BK208" i="2"/>
  <c r="J208" i="2" s="1"/>
  <c r="J106" i="2" s="1"/>
  <c r="P208" i="2"/>
  <c r="P205" i="2"/>
  <c r="R208" i="2"/>
  <c r="R205" i="2"/>
  <c r="T208" i="2"/>
  <c r="T205" i="2"/>
  <c r="BK123" i="3"/>
  <c r="J123" i="3"/>
  <c r="J98" i="3" s="1"/>
  <c r="P123" i="3"/>
  <c r="R123" i="3"/>
  <c r="T123" i="3"/>
  <c r="BK130" i="3"/>
  <c r="J130" i="3"/>
  <c r="J99" i="3" s="1"/>
  <c r="P130" i="3"/>
  <c r="R130" i="3"/>
  <c r="T130" i="3"/>
  <c r="BK135" i="3"/>
  <c r="J135" i="3"/>
  <c r="J100" i="3" s="1"/>
  <c r="P135" i="3"/>
  <c r="R135" i="3"/>
  <c r="T135" i="3"/>
  <c r="BK139" i="3"/>
  <c r="J139" i="3"/>
  <c r="J101" i="3" s="1"/>
  <c r="P139" i="3"/>
  <c r="R139" i="3"/>
  <c r="T139" i="3"/>
  <c r="R148" i="4"/>
  <c r="BK123" i="4"/>
  <c r="J123" i="4" s="1"/>
  <c r="J98" i="4" s="1"/>
  <c r="P123" i="4"/>
  <c r="R123" i="4"/>
  <c r="T123" i="4"/>
  <c r="BK140" i="4"/>
  <c r="J140" i="4" s="1"/>
  <c r="J99" i="4" s="1"/>
  <c r="P140" i="4"/>
  <c r="R140" i="4"/>
  <c r="T140" i="4"/>
  <c r="BK148" i="4"/>
  <c r="J148" i="4" s="1"/>
  <c r="J100" i="4" s="1"/>
  <c r="P148" i="4"/>
  <c r="T148" i="4"/>
  <c r="E85" i="2"/>
  <c r="J89" i="2"/>
  <c r="F91" i="2"/>
  <c r="J91" i="2"/>
  <c r="F92" i="2"/>
  <c r="J92" i="2"/>
  <c r="BF130" i="2"/>
  <c r="BF131" i="2"/>
  <c r="BF132" i="2"/>
  <c r="BF133" i="2"/>
  <c r="BF134" i="2"/>
  <c r="BF135" i="2"/>
  <c r="BF136" i="2"/>
  <c r="BF137" i="2"/>
  <c r="BF138" i="2"/>
  <c r="BF139" i="2"/>
  <c r="BF140" i="2"/>
  <c r="BF142" i="2"/>
  <c r="BF143" i="2"/>
  <c r="BF144" i="2"/>
  <c r="BF145" i="2"/>
  <c r="BF146" i="2"/>
  <c r="BF147" i="2"/>
  <c r="BF148" i="2"/>
  <c r="BF149" i="2"/>
  <c r="BF150" i="2"/>
  <c r="BF151" i="2"/>
  <c r="BF152" i="2"/>
  <c r="BF153" i="2"/>
  <c r="BF154" i="2"/>
  <c r="BF156" i="2"/>
  <c r="BF157" i="2"/>
  <c r="BF158" i="2"/>
  <c r="BF159" i="2"/>
  <c r="BF160" i="2"/>
  <c r="BF161" i="2"/>
  <c r="BF162" i="2"/>
  <c r="BF163" i="2"/>
  <c r="BF164" i="2"/>
  <c r="BF165" i="2"/>
  <c r="BF166" i="2"/>
  <c r="BF167" i="2"/>
  <c r="BF168" i="2"/>
  <c r="BF169" i="2"/>
  <c r="BF171" i="2"/>
  <c r="BF172" i="2"/>
  <c r="BF175" i="2"/>
  <c r="BF176" i="2"/>
  <c r="BF177" i="2"/>
  <c r="BF178" i="2"/>
  <c r="BF179" i="2"/>
  <c r="BF180" i="2"/>
  <c r="BF181" i="2"/>
  <c r="BF182" i="2"/>
  <c r="BF183" i="2"/>
  <c r="BF184" i="2"/>
  <c r="BF185" i="2"/>
  <c r="BF186" i="2"/>
  <c r="BF187" i="2"/>
  <c r="BF188" i="2"/>
  <c r="BF189" i="2"/>
  <c r="BF190" i="2"/>
  <c r="BF191" i="2"/>
  <c r="BF192" i="2"/>
  <c r="BF193" i="2"/>
  <c r="BF194" i="2"/>
  <c r="BF196" i="2"/>
  <c r="BF197" i="2"/>
  <c r="BF198" i="2"/>
  <c r="BF199" i="2"/>
  <c r="BF200" i="2"/>
  <c r="BF201" i="2"/>
  <c r="BF202" i="2"/>
  <c r="BF203" i="2"/>
  <c r="BF204" i="2"/>
  <c r="BF206" i="2"/>
  <c r="BF207" i="2"/>
  <c r="BF209" i="2"/>
  <c r="BF210" i="2"/>
  <c r="BF212" i="2"/>
  <c r="BK211" i="2"/>
  <c r="J211" i="2"/>
  <c r="J107" i="2" s="1"/>
  <c r="E85" i="3"/>
  <c r="J89" i="3"/>
  <c r="F91" i="3"/>
  <c r="J91" i="3"/>
  <c r="F92" i="3"/>
  <c r="J92" i="3"/>
  <c r="BF124" i="3"/>
  <c r="BF125" i="3"/>
  <c r="BF126" i="3"/>
  <c r="BF127" i="3"/>
  <c r="BF128" i="3"/>
  <c r="BF129" i="3"/>
  <c r="BF131" i="3"/>
  <c r="BF132" i="3"/>
  <c r="BF133" i="3"/>
  <c r="BF134" i="3"/>
  <c r="BF136" i="3"/>
  <c r="BF137" i="3"/>
  <c r="BF138" i="3"/>
  <c r="BF140" i="3"/>
  <c r="BF141" i="3"/>
  <c r="E85" i="4"/>
  <c r="J89" i="4"/>
  <c r="F91" i="4"/>
  <c r="J91" i="4"/>
  <c r="F92" i="4"/>
  <c r="J92" i="4"/>
  <c r="BF124" i="4"/>
  <c r="BF125" i="4"/>
  <c r="BF126" i="4"/>
  <c r="BF127" i="4"/>
  <c r="BF128" i="4"/>
  <c r="BF129" i="4"/>
  <c r="BF130" i="4"/>
  <c r="BF131" i="4"/>
  <c r="BF132" i="4"/>
  <c r="BF133" i="4"/>
  <c r="BF134" i="4"/>
  <c r="BF135" i="4"/>
  <c r="BF136" i="4"/>
  <c r="BF137" i="4"/>
  <c r="BF138" i="4"/>
  <c r="BF139" i="4"/>
  <c r="BF141" i="4"/>
  <c r="BF142" i="4"/>
  <c r="BF143" i="4"/>
  <c r="BF144" i="4"/>
  <c r="BF145" i="4"/>
  <c r="BF146" i="4"/>
  <c r="BF147" i="4"/>
  <c r="BF149" i="4"/>
  <c r="BF150" i="4"/>
  <c r="BF151" i="4"/>
  <c r="BF153" i="4"/>
  <c r="BK152" i="4"/>
  <c r="J152" i="4"/>
  <c r="J101" i="4" s="1"/>
  <c r="F33" i="2"/>
  <c r="AZ95" i="1" s="1"/>
  <c r="F35" i="2"/>
  <c r="BB95" i="1" s="1"/>
  <c r="F36" i="2"/>
  <c r="BC95" i="1" s="1"/>
  <c r="F37" i="2"/>
  <c r="BD95" i="1" s="1"/>
  <c r="F33" i="3"/>
  <c r="AZ96" i="1" s="1"/>
  <c r="J33" i="3"/>
  <c r="AV96" i="1" s="1"/>
  <c r="F35" i="3"/>
  <c r="BB96" i="1" s="1"/>
  <c r="F36" i="3"/>
  <c r="BC96" i="1" s="1"/>
  <c r="F37" i="3"/>
  <c r="BD96" i="1" s="1"/>
  <c r="F33" i="4"/>
  <c r="AZ97" i="1" s="1"/>
  <c r="J33" i="4"/>
  <c r="AV97" i="1" s="1"/>
  <c r="F35" i="4"/>
  <c r="BB97" i="1" s="1"/>
  <c r="F36" i="4"/>
  <c r="BC97" i="1" s="1"/>
  <c r="F37" i="4"/>
  <c r="BD97" i="1" s="1"/>
  <c r="J33" i="2"/>
  <c r="AV95" i="1" s="1"/>
  <c r="T122" i="4" l="1"/>
  <c r="T121" i="4"/>
  <c r="R122" i="4"/>
  <c r="R121" i="4"/>
  <c r="P122" i="4"/>
  <c r="P121" i="4"/>
  <c r="AU97" i="1" s="1"/>
  <c r="T122" i="3"/>
  <c r="T121" i="3" s="1"/>
  <c r="R122" i="3"/>
  <c r="R121" i="3" s="1"/>
  <c r="P122" i="3"/>
  <c r="P121" i="3" s="1"/>
  <c r="AU96" i="1" s="1"/>
  <c r="T173" i="2"/>
  <c r="R173" i="2"/>
  <c r="P173" i="2"/>
  <c r="T128" i="2"/>
  <c r="T127" i="2" s="1"/>
  <c r="R128" i="2"/>
  <c r="R127" i="2" s="1"/>
  <c r="P128" i="2"/>
  <c r="P127" i="2" s="1"/>
  <c r="AU95" i="1" s="1"/>
  <c r="BK205" i="2"/>
  <c r="J205" i="2"/>
  <c r="J105" i="2" s="1"/>
  <c r="BK128" i="2"/>
  <c r="J128" i="2" s="1"/>
  <c r="J97" i="2" s="1"/>
  <c r="BK173" i="2"/>
  <c r="J173" i="2"/>
  <c r="J102" i="2" s="1"/>
  <c r="BK122" i="3"/>
  <c r="J122" i="3" s="1"/>
  <c r="J97" i="3" s="1"/>
  <c r="BK122" i="4"/>
  <c r="J122" i="4"/>
  <c r="J97" i="4" s="1"/>
  <c r="AZ94" i="1"/>
  <c r="W29" i="1" s="1"/>
  <c r="BB94" i="1"/>
  <c r="W31" i="1" s="1"/>
  <c r="BC94" i="1"/>
  <c r="W32" i="1" s="1"/>
  <c r="BD94" i="1"/>
  <c r="W33" i="1" s="1"/>
  <c r="F34" i="2"/>
  <c r="BA95" i="1" s="1"/>
  <c r="J34" i="2"/>
  <c r="AW95" i="1" s="1"/>
  <c r="AT95" i="1" s="1"/>
  <c r="F34" i="3"/>
  <c r="BA96" i="1"/>
  <c r="J34" i="3"/>
  <c r="AW96" i="1"/>
  <c r="AT96" i="1" s="1"/>
  <c r="F34" i="4"/>
  <c r="BA97" i="1" s="1"/>
  <c r="J34" i="4"/>
  <c r="AW97" i="1" s="1"/>
  <c r="AT97" i="1" s="1"/>
  <c r="BK127" i="2" l="1"/>
  <c r="J127" i="2"/>
  <c r="J96" i="2" s="1"/>
  <c r="BK121" i="3"/>
  <c r="J121" i="3" s="1"/>
  <c r="J96" i="3" s="1"/>
  <c r="BK121" i="4"/>
  <c r="J121" i="4"/>
  <c r="J96" i="4" s="1"/>
  <c r="AU94" i="1"/>
  <c r="BA94" i="1"/>
  <c r="W30" i="1"/>
  <c r="AV94" i="1"/>
  <c r="AK29" i="1"/>
  <c r="AX94" i="1"/>
  <c r="AY94" i="1"/>
  <c r="AW94" i="1" l="1"/>
  <c r="AK30" i="1"/>
  <c r="J30" i="2"/>
  <c r="AG95" i="1"/>
  <c r="AN95" i="1"/>
  <c r="J30" i="3"/>
  <c r="AG96" i="1"/>
  <c r="AN96" i="1" s="1"/>
  <c r="J30" i="4"/>
  <c r="AG97" i="1" s="1"/>
  <c r="AN97" i="1" s="1"/>
  <c r="J39" i="2" l="1"/>
  <c r="J39" i="3"/>
  <c r="J39" i="4"/>
  <c r="AG94" i="1"/>
  <c r="AK26" i="1" s="1"/>
  <c r="AK35" i="1" s="1"/>
  <c r="AT94" i="1"/>
  <c r="AN94" i="1" l="1"/>
</calcChain>
</file>

<file path=xl/sharedStrings.xml><?xml version="1.0" encoding="utf-8"?>
<sst xmlns="http://schemas.openxmlformats.org/spreadsheetml/2006/main" count="2243" uniqueCount="506">
  <si>
    <t>Export Komplet</t>
  </si>
  <si>
    <t/>
  </si>
  <si>
    <t>2.0</t>
  </si>
  <si>
    <t>False</t>
  </si>
  <si>
    <t>{4328c431-7377-46b9-95a0-b66487ffca16}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</si>
  <si>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</si>
  <si>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</si>
  <si>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</si>
  <si>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</si>
  <si>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</si>
  <si>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</si>
  <si>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</si>
  <si>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</si>
  <si>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IMPORT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</si>
  <si>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</si>
  <si>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</si>
  <si>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ZADANIE - Multifunkčné ihrisko - Humenné, Dubník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</si>
  <si>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</si>
  <si>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</si>
  <si>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</si>
  <si>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</si>
  <si>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</si>
  <si>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</si>
  <si>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</si>
  <si>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</si>
  <si>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</si>
  <si>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</si>
  <si>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</si>
  <si>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</si>
  <si>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</si>
  <si>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</si>
  <si>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</si>
  <si>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</si>
  <si>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</si>
  <si>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</si>
  <si>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</si>
  <si>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</si>
  <si>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</si>
  <si>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</si>
  <si>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</si>
  <si>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</si>
  <si>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</si>
  <si>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</si>
  <si>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</si>
  <si>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</si>
  <si>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</si>
  <si>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</si>
  <si>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</si>
  <si>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</si>
  <si>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</si>
  <si>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</si>
  <si>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</si>
  <si>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</si>
  <si>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</si>
  <si>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</si>
  <si>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</si>
  <si>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</si>
  <si>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</si>
  <si>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</si>
  <si>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</si>
  <si>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</si>
  <si>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</si>
  <si>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</si>
  <si>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</si>
  <si>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</si>
  <si>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</si>
  <si>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</si>
  <si>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</si>
  <si>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</si>
  <si>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</si>
  <si>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</si>
  <si>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</si>
  <si>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</si>
  <si>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{00000000-0000-0000-0000-000000000000}</t>
  </si>
  <si>
    <t>/</t>
  </si>
  <si>
    <t>19-005-01.01</t>
  </si>
  <si>
    <t>Vlastný objekt</t>
  </si>
  <si>
    <t>STA</t>
  </si>
  <si>
    <t>1</t>
  </si>
  <si>
    <t>{6bae5e23-baac-4920-b131-815f2f4e15f3}</t>
  </si>
  <si>
    <t>19-005-01.02</t>
  </si>
  <si>
    <t>Prístupový chodník</t>
  </si>
  <si>
    <t>{4a5ce31f-9c10-4c3d-83be-21cec01ac987}</t>
  </si>
  <si>
    <t>19-005-02</t>
  </si>
  <si>
    <t>Elektrická prípojka</t>
  </si>
  <si>
    <t>{afd0a2ad-cc5b-4109-9274-94e40a68c5a5}</t>
  </si>
  <si>
    <t>KRYCÍ LIST ROZPOČTU</t>
  </si>
  <si>
    <t>Objekt:</t>
  </si>
  <si>
    <t>19-005-01.01 - Vlastný objekt</t>
  </si>
  <si>
    <t>REKAPITULÁCIA ROZPOČTU</t>
  </si>
  <si>
    <t>Kód dielu - Popis</t>
  </si>
  <si>
    <t>Cena celkom [EUR]</t>
  </si>
  <si>
    <t>Náklady z rozpočtu</t>
  </si>
  <si>
    <t>-1</t>
  </si>
  <si>
    <t xml:space="preserve">HSV - Práce a dodávky HSV   </t>
  </si>
  <si>
    <t xml:space="preserve">    1 - Zemné práce   </t>
  </si>
  <si>
    <t xml:space="preserve">    2 - Zakladanie   </t>
  </si>
  <si>
    <t xml:space="preserve">    5 - Komunikácie   </t>
  </si>
  <si>
    <t xml:space="preserve">    99 - Presun hmôt HSV   </t>
  </si>
  <si>
    <t xml:space="preserve">PSV - Práce a dodávky PSV   </t>
  </si>
  <si>
    <t xml:space="preserve">    767 - Konštrukcie doplnkové kovové   </t>
  </si>
  <si>
    <t xml:space="preserve">    91M - Elektroinštalácia   </t>
  </si>
  <si>
    <t xml:space="preserve">HZS - Hodinové zúčtovacie sadzby   </t>
  </si>
  <si>
    <t xml:space="preserve">    D1 - Doplnenie výkazu výmer</t>
  </si>
  <si>
    <t xml:space="preserve">    D2 -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</si>
  <si>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</si>
  <si>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</si>
  <si>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</si>
  <si>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</si>
  <si>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</si>
  <si>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</si>
  <si>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</si>
  <si>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</si>
  <si>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</si>
  <si>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</si>
  <si>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</si>
  <si>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</si>
  <si>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</si>
  <si>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 xml:space="preserve">Práce a dodávky HSV   </t>
  </si>
  <si>
    <t>ROZPOCET</t>
  </si>
  <si>
    <t xml:space="preserve">Zemné práce   </t>
  </si>
  <si>
    <t>K</t>
  </si>
  <si>
    <t>100004220</t>
  </si>
  <si>
    <t>Hutnenie sypaniny z hornín 5 až 7 hr. nezhutnenej vrstvy do 300 mm (zhutnenie drenáže válcom)</t>
  </si>
  <si>
    <t>m3</t>
  </si>
  <si>
    <t>4</t>
  </si>
  <si>
    <t>2</t>
  </si>
  <si>
    <t>121101112</t>
  </si>
  <si>
    <t>Odstránenie ornice s premiestn. na hromady, so zložením na vzdialenosť do 100 m a do 1000 m3</t>
  </si>
  <si>
    <t>3</t>
  </si>
  <si>
    <t>131311101</t>
  </si>
  <si>
    <t>Hĺbenie jám v  hornine tr.4 súdržných - ručným alebo pneumatickým náradím (vytýčenie a vŕtanie otvorov pre stĺpiky oplotenia 0,8 x0,3x56)</t>
  </si>
  <si>
    <t>6</t>
  </si>
  <si>
    <t>131311101x</t>
  </si>
  <si>
    <t>Hĺbenie jám v  hornine tr.4 súdržných - ručným alebo pneumatickým náradím (Vytýčenie a hĺbenie jám pre osadenie pätiek športového náradia do hutneného a vyrovnaného podložia 2x0,6x1,2x1,1+0,5x1,2x0,9x2)</t>
  </si>
  <si>
    <t>8</t>
  </si>
  <si>
    <t>5</t>
  </si>
  <si>
    <t>132201101</t>
  </si>
  <si>
    <t>Výkop ryhy do šírky 600 mm v horn.3 do 100 m3 ( ryha šírky 30 cm, hĺba min 60cm pre uloženie el.vedenie pre osvetlenie</t>
  </si>
  <si>
    <t>10</t>
  </si>
  <si>
    <t>132211101</t>
  </si>
  <si>
    <t>Hĺbenie rýh šírky do 600 mm v  hornine tr.3 súdržných - ručným náradím (vytýčenia a výkop a zarovnanie ryhy</t>
  </si>
  <si>
    <t>12</t>
  </si>
  <si>
    <t>7</t>
  </si>
  <si>
    <t>132211111</t>
  </si>
  <si>
    <t>Hĺbenie rýh šírky do 600 mm v  hornine tr.3 nesúdržných - ručným náradím (výkop ryhy pre drenáž do zhutnenej zemnej pláne)</t>
  </si>
  <si>
    <t>14</t>
  </si>
  <si>
    <t>133201101</t>
  </si>
  <si>
    <t>Výkop šachty zapaženej, hornina 3 do 100 m3 (výkop vsakovacej jamy)</t>
  </si>
  <si>
    <t>16</t>
  </si>
  <si>
    <t>9</t>
  </si>
  <si>
    <t>175101102</t>
  </si>
  <si>
    <t>Obsyp potrubia sypaninou z vhodných hornín 1 až 4 s prehodením sypaniny</t>
  </si>
  <si>
    <t>18</t>
  </si>
  <si>
    <t>181301101</t>
  </si>
  <si>
    <t>Rozprestretie ornice v rovine, plocha do 500 m2, hr.do 100 mm</t>
  </si>
  <si>
    <t>m2</t>
  </si>
  <si>
    <t>11</t>
  </si>
  <si>
    <t>zemne1</t>
  </si>
  <si>
    <t>Uloženie a zosvorkovanie zemniaceho vodiča O 10 mm</t>
  </si>
  <si>
    <t>bm</t>
  </si>
  <si>
    <t>22</t>
  </si>
  <si>
    <t xml:space="preserve">Zakladanie   </t>
  </si>
  <si>
    <t>211971110</t>
  </si>
  <si>
    <t>Zhotovenie opláštenia výplne z geotextílie, v ryhe alebo v záreze so stenami šikmými o skl. do 1:2,5</t>
  </si>
  <si>
    <t>24</t>
  </si>
  <si>
    <t>13</t>
  </si>
  <si>
    <t>M</t>
  </si>
  <si>
    <t>6936654100</t>
  </si>
  <si>
    <t>Separačná, filtračná a spevňovacia geotextília  min 200g/m2</t>
  </si>
  <si>
    <t>26</t>
  </si>
  <si>
    <t>212572121</t>
  </si>
  <si>
    <t>Lôžko pre trativod z kameniva drobného ťaženého (štrkodrť 4-8 mm, altern. 8-16 mm)</t>
  </si>
  <si>
    <t>28</t>
  </si>
  <si>
    <t>15</t>
  </si>
  <si>
    <t>5834310400</t>
  </si>
  <si>
    <t>Kamenivo drvené hrubé frakcia 4-8 STN EN 13242 + A1</t>
  </si>
  <si>
    <t>t</t>
  </si>
  <si>
    <t>30</t>
  </si>
  <si>
    <t>212755112</t>
  </si>
  <si>
    <t>Trativod z drenážnych rúrok bez lôžka, vnútorného priem. rúrok 65 mm</t>
  </si>
  <si>
    <t>m</t>
  </si>
  <si>
    <t>32</t>
  </si>
  <si>
    <t>17</t>
  </si>
  <si>
    <t>212755113</t>
  </si>
  <si>
    <t>Trativod z drenážnych rúrok bez lôžka, vnútorného priem. rúrok 80 mm</t>
  </si>
  <si>
    <t>34</t>
  </si>
  <si>
    <t>274351215</t>
  </si>
  <si>
    <t>Debnenie stien základových pásov, zhotovenie-dielce</t>
  </si>
  <si>
    <t>36</t>
  </si>
  <si>
    <t>19</t>
  </si>
  <si>
    <t>274351216</t>
  </si>
  <si>
    <t>Debnenie stien základových pásov, odstránenie-dielce</t>
  </si>
  <si>
    <t>38</t>
  </si>
  <si>
    <t>274361221</t>
  </si>
  <si>
    <t>Výstuž základových pásov z ocele 10216</t>
  </si>
  <si>
    <t>40</t>
  </si>
  <si>
    <t>21</t>
  </si>
  <si>
    <t>275313821</t>
  </si>
  <si>
    <t>Betónovanie základových pätiek, betón prostý (pre oplotenie stĺpikov a obvod ihriska)</t>
  </si>
  <si>
    <t>42</t>
  </si>
  <si>
    <t>5893230500</t>
  </si>
  <si>
    <t>Betón STN EN 206-1-C 12/15-X0 (SK)-Cl 0,4-Dmax 22 - S2 z cementu portlandského</t>
  </si>
  <si>
    <t>44</t>
  </si>
  <si>
    <t>23</t>
  </si>
  <si>
    <t>275313821x</t>
  </si>
  <si>
    <t>Betónovanie základových pätiek, betón prostý (pre športové náradie)</t>
  </si>
  <si>
    <t>46</t>
  </si>
  <si>
    <t>48</t>
  </si>
  <si>
    <t xml:space="preserve">Komunikácie   </t>
  </si>
  <si>
    <t>25</t>
  </si>
  <si>
    <t>564751114</t>
  </si>
  <si>
    <t>Podklad alebo kryt z kameniva hrubého drveného veľ. 32-63 mm s rozprestretím a zhutn.hr. 180 mm (Rozhrnutie vrstiev frakcie podľa leaserového zamerania)</t>
  </si>
  <si>
    <t>50</t>
  </si>
  <si>
    <t>5834375600</t>
  </si>
  <si>
    <t>Kamenivo drvené hrubé frakcia 32-63 STN EN 13450</t>
  </si>
  <si>
    <t>52</t>
  </si>
  <si>
    <t>27</t>
  </si>
  <si>
    <t>564801111</t>
  </si>
  <si>
    <t>Podklad zo štrkodrviny s rozprestretím a zhutnením, po zhutnení hr. 30 mm</t>
  </si>
  <si>
    <t>54</t>
  </si>
  <si>
    <t>5833118300</t>
  </si>
  <si>
    <t>Kamenivo ťažené drobné frakcia 0-4 STN EN 13242 + A1</t>
  </si>
  <si>
    <t>56</t>
  </si>
  <si>
    <t>29</t>
  </si>
  <si>
    <t>564821112</t>
  </si>
  <si>
    <t>Podklad zo štrkodrviny s rozprestretím a zhutnením, po zhutnení hr. 90 mm (Rozhrnutie vrstiev frakcie podľa leaserového zamerania)</t>
  </si>
  <si>
    <t>58</t>
  </si>
  <si>
    <t>5833365000</t>
  </si>
  <si>
    <t>Kamenivo ťažené hrubé frakcia 8-16 STN EN 13242 + A1</t>
  </si>
  <si>
    <t>60</t>
  </si>
  <si>
    <t>31</t>
  </si>
  <si>
    <t>589100006</t>
  </si>
  <si>
    <t>Položenie umelej trávy na viacúčelové povrchy</t>
  </si>
  <si>
    <t>62</t>
  </si>
  <si>
    <t>2841288305</t>
  </si>
  <si>
    <t>Umelá tráva viacúčelová kombinácia monofil + curly,výška vlasu: 20 mm ± 2mm /špecifikácia - vlákno polyetylénové, monofilamentné, minimálna hustota vpichov 22.000/m2, minimálna hmotnosť trávnika v jednotke g/m2 2.150 g/m2,  Dtex: min 6 600/ FARBA ZELENÁ/O</t>
  </si>
  <si>
    <t>64</t>
  </si>
  <si>
    <t>33</t>
  </si>
  <si>
    <t>tr1</t>
  </si>
  <si>
    <t>Lepidlo Conica</t>
  </si>
  <si>
    <t>kg</t>
  </si>
  <si>
    <t>66</t>
  </si>
  <si>
    <t>tr2</t>
  </si>
  <si>
    <t>Podlepovacia páska; šírka: 350mm</t>
  </si>
  <si>
    <t>68</t>
  </si>
  <si>
    <t>35</t>
  </si>
  <si>
    <t>589100006x</t>
  </si>
  <si>
    <t>Položenie umelej trávy na viacúčelové povrchy - čiarovanie ihriska vlepom pásu umelej trávy volejbal,tenis,futbal (len bránkovisko)</t>
  </si>
  <si>
    <t>70</t>
  </si>
  <si>
    <t>2841288305X</t>
  </si>
  <si>
    <t>Umelá tráva viacúčelová,výška vlasu: 20 mm ± 2mm /špecifikácia - vlákno polyetylénové, monofilamentné, minimálna hustota vpichov 22.000/m2, minimálna hmotnosť trávnika v jednotke g/m2 2.150 g/m2,  Dtex: min 6 600/ - pásy - FARBA BIELA</t>
  </si>
  <si>
    <t>72</t>
  </si>
  <si>
    <t>37</t>
  </si>
  <si>
    <t>2841288305X2</t>
  </si>
  <si>
    <t>Umelá tráva viacúčelová,výška vlasu: 20 mm ± 2mm /špecifikácia - vlákno polyetylénové, monofilamentné, minimálna hustota vpichov 22.000/m2, minimálna hmotnosť trávnika v jednotke g/m2 2.150 g/m2,  Dtex: min 6 600/ - pásy - FARBA ŽLTÁ</t>
  </si>
  <si>
    <t>74</t>
  </si>
  <si>
    <t>krp1</t>
  </si>
  <si>
    <t>Dodávka a montáž - Piesok kremičitý sušený vrátane dopravý, balený á 50 kg, alt. sypaný ( min.18 kg/m2)</t>
  </si>
  <si>
    <t>76</t>
  </si>
  <si>
    <t>99</t>
  </si>
  <si>
    <t xml:space="preserve">Presun hmôt HSV   </t>
  </si>
  <si>
    <t>39</t>
  </si>
  <si>
    <t>998222011</t>
  </si>
  <si>
    <t>Presun hmôt pre pozemné komunikácie s krytom z kameniva (8222, 8225) akejkoľvek dĺžky objektu</t>
  </si>
  <si>
    <t>78</t>
  </si>
  <si>
    <t>998222094</t>
  </si>
  <si>
    <t>Príplatok za zväčšený presun (8222,8225) pre pozemné komunikácie s krytom z kameniva nad vymedzenú najväčšiu dopravnú vzdialenosť do 5000 m</t>
  </si>
  <si>
    <t>80</t>
  </si>
  <si>
    <t>PSV</t>
  </si>
  <si>
    <t xml:space="preserve">Práce a dodávky PSV   </t>
  </si>
  <si>
    <t>767</t>
  </si>
  <si>
    <t xml:space="preserve">Konštrukcie doplnkové kovové   </t>
  </si>
  <si>
    <t>41</t>
  </si>
  <si>
    <t>767911x2</t>
  </si>
  <si>
    <t>Montáž oplotenia strojového pletiva, s výškou nad 2,0 do 4,0 m</t>
  </si>
  <si>
    <t>82</t>
  </si>
  <si>
    <t>oplot1</t>
  </si>
  <si>
    <t>Spojovací materiál a drobné doplnky</t>
  </si>
  <si>
    <t>sub</t>
  </si>
  <si>
    <t>84</t>
  </si>
  <si>
    <t>43</t>
  </si>
  <si>
    <t>oplot2</t>
  </si>
  <si>
    <t>Sieť ochranná; oko 150x150 mm; farba: zelená; hr.: 60 PLY; materiál:  PA</t>
  </si>
  <si>
    <t>86</t>
  </si>
  <si>
    <t>oplot3</t>
  </si>
  <si>
    <t>Mantinel sendvičový; materiál: AL+PVC;  hrúbka 6mm, farba sivá, rozmer: 2200x1000mm</t>
  </si>
  <si>
    <t>88</t>
  </si>
  <si>
    <t>45</t>
  </si>
  <si>
    <t>oplot4</t>
  </si>
  <si>
    <t>Madlo profilované  ochranné, materiál hliník, komaxitová úprava, farba sivá</t>
  </si>
  <si>
    <t>90</t>
  </si>
  <si>
    <t>oplot5</t>
  </si>
  <si>
    <t>Stĺpik  profilovaný  70x93x1000mm ; materiál hliník; komaxitová úprava; farba sivá</t>
  </si>
  <si>
    <t>ks</t>
  </si>
  <si>
    <t>92</t>
  </si>
  <si>
    <t>47</t>
  </si>
  <si>
    <t>oplot6</t>
  </si>
  <si>
    <t>Stĺpik galvanizovaný O60mm 1400mm</t>
  </si>
  <si>
    <t>94</t>
  </si>
  <si>
    <t>oplot7</t>
  </si>
  <si>
    <t>Stĺpik galvanizovaný O60mm 4450mm</t>
  </si>
  <si>
    <t>96</t>
  </si>
  <si>
    <t>49</t>
  </si>
  <si>
    <t>oplot8</t>
  </si>
  <si>
    <t>Rúra galvanizovaná O48mm; stužujúca (5850mm x 10kus+3600mm x 8kus+3300mm x 2kus)</t>
  </si>
  <si>
    <t>98</t>
  </si>
  <si>
    <t>oplot9</t>
  </si>
  <si>
    <t>PVC krytka na profilovaný stĺpik</t>
  </si>
  <si>
    <t>100</t>
  </si>
  <si>
    <t>51</t>
  </si>
  <si>
    <t>oplot10</t>
  </si>
  <si>
    <t>Jaklový profil; galvanizovaný; vystužovací; rozmer: 30x30x2,5mm; materiál: FE -( 2 x po všetkych stranách v hracom poli nie na bezbariérových vstupoch )</t>
  </si>
  <si>
    <t>102</t>
  </si>
  <si>
    <t>767914130x</t>
  </si>
  <si>
    <t>Montáž oplotenia - osadenie stĺpikov oplotenia</t>
  </si>
  <si>
    <t>104</t>
  </si>
  <si>
    <t>53</t>
  </si>
  <si>
    <t>767914130x2</t>
  </si>
  <si>
    <t>Osadenie pätiek športového náradia</t>
  </si>
  <si>
    <t>106</t>
  </si>
  <si>
    <t>767995x1</t>
  </si>
  <si>
    <t>Montáž ostatných atypických kovových stavebných doplnkových konštrukcií - Montáž športového náradia - volejbal</t>
  </si>
  <si>
    <t>108</t>
  </si>
  <si>
    <t>55</t>
  </si>
  <si>
    <t>naradie1</t>
  </si>
  <si>
    <t>Volejbalové stĺpiky; materiál: hliník; výškovo nadstaviteľné;  sieť;  anténky</t>
  </si>
  <si>
    <t>110</t>
  </si>
  <si>
    <t>767995x2</t>
  </si>
  <si>
    <t>Montáž ostatných atypických kovových stavebných doplnkových konštrukcií - Montáž športového náradia - futbal</t>
  </si>
  <si>
    <t>112</t>
  </si>
  <si>
    <t>57</t>
  </si>
  <si>
    <t>naradie2</t>
  </si>
  <si>
    <t>Futbalové bránky; materiál: hliník; rozmer: 3,2x 2,1 x 1,5m vrátane sietí, demotnovateľné</t>
  </si>
  <si>
    <t>114</t>
  </si>
  <si>
    <t>767995x2.1</t>
  </si>
  <si>
    <t>Montáž ostatných atypických kovových stavebných doplnkových konštrukcií - Montáž športového náradia - tenis</t>
  </si>
  <si>
    <t>116</t>
  </si>
  <si>
    <t>59</t>
  </si>
  <si>
    <t>naradie3</t>
  </si>
  <si>
    <t>Tenisové stĺpiky; materiál: hliník; výškovo nadstaviteľné;  sieť;  anténky</t>
  </si>
  <si>
    <t>118</t>
  </si>
  <si>
    <t>998767101</t>
  </si>
  <si>
    <t>Presun hmôt pre kovové stavebné doplnkové konštrukcie v objektoch výšky do 6 m</t>
  </si>
  <si>
    <t>120</t>
  </si>
  <si>
    <t>91M</t>
  </si>
  <si>
    <t xml:space="preserve">Elektroinštalácia   </t>
  </si>
  <si>
    <t>61</t>
  </si>
  <si>
    <t>eli1</t>
  </si>
  <si>
    <t>Dodávka a montáž rozvádzača RE1</t>
  </si>
  <si>
    <t>122</t>
  </si>
  <si>
    <t>eli2</t>
  </si>
  <si>
    <t>Montážne práce na vedení s dodávkou materiálu</t>
  </si>
  <si>
    <t>124</t>
  </si>
  <si>
    <t>63</t>
  </si>
  <si>
    <t>eli3</t>
  </si>
  <si>
    <t>Oceľový galvanizovaný výložník galvanizovaný v. 2 m pre svietidlo</t>
  </si>
  <si>
    <t>126</t>
  </si>
  <si>
    <t>eli4</t>
  </si>
  <si>
    <t>Výbojkové alebo metalhalogénové svietidlo 1x400W, HS, IP 65</t>
  </si>
  <si>
    <t>128</t>
  </si>
  <si>
    <t>65</t>
  </si>
  <si>
    <t>eli5</t>
  </si>
  <si>
    <t>Sodíková alebo metalhalogénová vysokotlaková výbojka 400W</t>
  </si>
  <si>
    <t>130</t>
  </si>
  <si>
    <t>eli6</t>
  </si>
  <si>
    <t>Pomocný a podružný materiál</t>
  </si>
  <si>
    <t>132</t>
  </si>
  <si>
    <t>67</t>
  </si>
  <si>
    <t>eli7</t>
  </si>
  <si>
    <t>Elektrická prípojka podružná , káblom zemným o dĺžke do 35 m</t>
  </si>
  <si>
    <t>134</t>
  </si>
  <si>
    <t>eli8</t>
  </si>
  <si>
    <t>Elektrická prípojka podružná , káblom vedeným v lište do 30 m pre napojenie k rozvádzaču</t>
  </si>
  <si>
    <t>136</t>
  </si>
  <si>
    <t>69</t>
  </si>
  <si>
    <t>eli9</t>
  </si>
  <si>
    <t>Revízia zariadenia a záverečná správa + projekt skutočne realizovanej stavby ELI</t>
  </si>
  <si>
    <t>hod</t>
  </si>
  <si>
    <t>138</t>
  </si>
  <si>
    <t>HZS</t>
  </si>
  <si>
    <t xml:space="preserve">Hodinové zúčtovacie sadzby   </t>
  </si>
  <si>
    <t>HZS000213</t>
  </si>
  <si>
    <t>Stavebno montážne práce náročné ucelené - odborné, tvorivé remeselné (Tr 3) v rozsahu viac ako 4 a menej ako 8 hodín ( Zaťažovacie skúšky)</t>
  </si>
  <si>
    <t>262144</t>
  </si>
  <si>
    <t>140</t>
  </si>
  <si>
    <t>71</t>
  </si>
  <si>
    <t>HZS000214</t>
  </si>
  <si>
    <t>Stavebno montážne práce najnáročnejšie na odbornosť - prehliadky pracoviska a revízie (Tr 4) v rozsahu viac ako 4 a menej ako 8 hodín (zameranie polohohy a vytýčenie stavby)</t>
  </si>
  <si>
    <t>142</t>
  </si>
  <si>
    <t>D1</t>
  </si>
  <si>
    <t>Doplnenie výkazu výmer</t>
  </si>
  <si>
    <t>916362111.S</t>
  </si>
  <si>
    <t>Osadenie cestného obrubníka betónového stojatého do lôžka z betónu prostého tr. C 12/15 s bočnou oporou</t>
  </si>
  <si>
    <t>144</t>
  </si>
  <si>
    <t>73</t>
  </si>
  <si>
    <t>5921700021pc</t>
  </si>
  <si>
    <t>Obrubník cestný, lxšxv 1000x80x250 mm</t>
  </si>
  <si>
    <t>146</t>
  </si>
  <si>
    <t>D2</t>
  </si>
  <si>
    <t>Presun hmôt HSV</t>
  </si>
  <si>
    <t>998222012.S</t>
  </si>
  <si>
    <t>Presun hmôt</t>
  </si>
  <si>
    <t>148</t>
  </si>
  <si>
    <t>19-005-01.02 - Prístupový chodník</t>
  </si>
  <si>
    <t xml:space="preserve">    9 - Ostatné konštrukcie a práce-búranie   </t>
  </si>
  <si>
    <t>121101111</t>
  </si>
  <si>
    <t>Odstránenie ornice s vodor. premiestn. na hromady, so zložením na vzdialenosť do 100 m a do 100m3</t>
  </si>
  <si>
    <t>162201102</t>
  </si>
  <si>
    <t>Vodorovné premiestnenie výkopku z horniny 1-4 nad 20-50m</t>
  </si>
  <si>
    <t>180402111</t>
  </si>
  <si>
    <t>Založenie trávnika parkového výsevom v rovine do 1:5</t>
  </si>
  <si>
    <t>005720001400</t>
  </si>
  <si>
    <t>Osivá tráv - semená parkovej zmesi</t>
  </si>
  <si>
    <t>181101102</t>
  </si>
  <si>
    <t>Úprava pláne v zárezoch v hornine 1-4 so zhutnením</t>
  </si>
  <si>
    <t>564661111</t>
  </si>
  <si>
    <t>Podklad z kameniva hrubého drveného veľ. 63-125 mm s rozprestretím a zhutnením, po zhutnení hr. 200 mm</t>
  </si>
  <si>
    <t>564811111</t>
  </si>
  <si>
    <t>Podklad zo štrkodrviny s rozprestretím a zhutnením, po zhutnení hr. 50 mm</t>
  </si>
  <si>
    <t>596911142</t>
  </si>
  <si>
    <t>Kladenie betónovej zámkovej dlažby komunikácií pre peších hr. 60 mm pre peších nad 50 do 100 m2 so zriadením lôžka z kameniva hr. 30 mm</t>
  </si>
  <si>
    <t>592460010600</t>
  </si>
  <si>
    <t>Dlažba betónová Low value , rozmer 200x100x60 mm, sivá</t>
  </si>
  <si>
    <t xml:space="preserve">Ostatné konštrukcie a práce-búranie   </t>
  </si>
  <si>
    <t>917762112</t>
  </si>
  <si>
    <t>Osadenie chodník. obrubníka betónového ležatého do lôžka z betónu prosteho tr. C 16/20 s bočnou oporou</t>
  </si>
  <si>
    <t>592170001800</t>
  </si>
  <si>
    <t>Obrubník parkový, lxšxv 1000x50x200 mm, sivá</t>
  </si>
  <si>
    <t>918101121</t>
  </si>
  <si>
    <t>Lôžko pod obrubníky, krajníky alebo obruby z dlažobných kociek zo suchého betónu tr. C 12/15</t>
  </si>
  <si>
    <t>998223011</t>
  </si>
  <si>
    <t>Presun hmôt pre pozemné komunikácie s krytom dláždeným (822 2.3, 822 5.3) akejkoľvek dĺžky objektu</t>
  </si>
  <si>
    <t>998223094</t>
  </si>
  <si>
    <t>Príplatok za zväčšený presun (822 2.3,822 5.3) pre pozemné komunikácie s krytom dláždeným nad vymedzenú najväčšiu dopravnú vzdialenosť do 5000 m</t>
  </si>
  <si>
    <t>19-005-02 - Elektrická prípojka</t>
  </si>
  <si>
    <t xml:space="preserve">M - Práce a dodávky M   </t>
  </si>
  <si>
    <t xml:space="preserve">    21-M - Elektromontáže   </t>
  </si>
  <si>
    <t xml:space="preserve">    46-M - Zemné práce pri extr.mont.prácach   </t>
  </si>
  <si>
    <t xml:space="preserve">    HZS - Hodinové zúčtovacie sadzby   </t>
  </si>
  <si>
    <t xml:space="preserve">VRN - Vedľajšie rozpočtové náklady   </t>
  </si>
  <si>
    <t xml:space="preserve">Práce a dodávky M   </t>
  </si>
  <si>
    <t>21-M</t>
  </si>
  <si>
    <t xml:space="preserve">Elektromontáže   </t>
  </si>
  <si>
    <t>210040001</t>
  </si>
  <si>
    <t>Stožiar z predpätého betónu 9-15 m/3-45 kN jednoduchý - JB bez konzol a výzbroje</t>
  </si>
  <si>
    <t>592610000300</t>
  </si>
  <si>
    <t>Stožiar betónový predpätý, bez výstroja PBS 9/6, dĺžka 9,1 m</t>
  </si>
  <si>
    <t>256</t>
  </si>
  <si>
    <t>210100003</t>
  </si>
  <si>
    <t>Ukončenie vodičov v rozvádzač. vč. zapojenia a vodičovej koncovky do 16 mm2</t>
  </si>
  <si>
    <t>210190002</t>
  </si>
  <si>
    <t>Montáž rozvodnice do váhy 50 kg</t>
  </si>
  <si>
    <t>3570154400</t>
  </si>
  <si>
    <t>Rozvádzač RE 1.0 K 25A P2 - pre 3F 2T priame meranie</t>
  </si>
  <si>
    <t>210220361</t>
  </si>
  <si>
    <t>Tyčový uzemňovač zarazený do zeme a pripoj.vedenie do 2 m</t>
  </si>
  <si>
    <t>3540501100</t>
  </si>
  <si>
    <t>HR-Zemna tyc ZT 2M</t>
  </si>
  <si>
    <t>3457100750</t>
  </si>
  <si>
    <t>Rúrka KSX-PEG 63</t>
  </si>
  <si>
    <t>210252271</t>
  </si>
  <si>
    <t>Montáž pásky BANDIMEX</t>
  </si>
  <si>
    <t>369160000300</t>
  </si>
  <si>
    <t>Objímka na stožiar - páska BANDIMEX 9,5mm + spona 9,5mm</t>
  </si>
  <si>
    <t>8595057634251</t>
  </si>
  <si>
    <t>Rúrka oc. bez závit. - žiarovo pozinkované ponorom 6232 ZN F</t>
  </si>
  <si>
    <t>210810013</t>
  </si>
  <si>
    <t>Silový kábel 750 - 1000 V /mm2/ voľne uložený CYKY-CYKYm 750 V 5x10</t>
  </si>
  <si>
    <t>3410109700</t>
  </si>
  <si>
    <t>Kábel silový medený CYKY  5Cx10</t>
  </si>
  <si>
    <t>210902192</t>
  </si>
  <si>
    <t>Kábel hliníkový silový samonosný uložený volne do 1-AYKYz 0,6/1 kV 4x25</t>
  </si>
  <si>
    <t>341110035400</t>
  </si>
  <si>
    <t>Kábel hliníkový závesný AYKYz 4x16 mm2</t>
  </si>
  <si>
    <t>HZS-001</t>
  </si>
  <si>
    <t>Revízie</t>
  </si>
  <si>
    <t>46-M</t>
  </si>
  <si>
    <t xml:space="preserve">Zemné práce pri extr.mont.prácach   </t>
  </si>
  <si>
    <t>460050013</t>
  </si>
  <si>
    <t>Jama pre jednoduchý stožiar nepätkovaný dĺžky 9-10 m, v rovine,zásyp a zhutnenie,zemina tr.3</t>
  </si>
  <si>
    <t>460200163</t>
  </si>
  <si>
    <t>Hĺbenie káblovej ryhy 35 cm širokej a 80 cm hlbokej, v zemine triedy 3</t>
  </si>
  <si>
    <t>5833110300</t>
  </si>
  <si>
    <t>Kamenivo ťažené drobné 0-1 B</t>
  </si>
  <si>
    <t>460490012</t>
  </si>
  <si>
    <t>Rozvinutie a uloženie výstražnej fólie z PVC do ryhy,šírka 33 cm</t>
  </si>
  <si>
    <t>2830002000</t>
  </si>
  <si>
    <t>Fólia červená v m</t>
  </si>
  <si>
    <t>460560163</t>
  </si>
  <si>
    <t>Ručný zásyp nezap. káblovej ryhy bez zhutn. zeminy, 35 cm širokej, 80 cm hlbokej v zemine tr. 3</t>
  </si>
  <si>
    <t>460620013</t>
  </si>
  <si>
    <t>Proviz. úprava terénu v zemine tr. 3, aby nerovnosti terénu neboli väčšie ako 2 cm od vodor.hladiny</t>
  </si>
  <si>
    <t>400200102</t>
  </si>
  <si>
    <t>Minibáger</t>
  </si>
  <si>
    <t>MTH</t>
  </si>
  <si>
    <t>400200103</t>
  </si>
  <si>
    <t>Minibáger - prevádzka</t>
  </si>
  <si>
    <t>km</t>
  </si>
  <si>
    <t>400200104</t>
  </si>
  <si>
    <t>Minibáger - stojné</t>
  </si>
  <si>
    <t>h</t>
  </si>
  <si>
    <t>VRN</t>
  </si>
  <si>
    <t xml:space="preserve">Vedľajšie rozpočtové náklady   </t>
  </si>
  <si>
    <t>000700011</t>
  </si>
  <si>
    <t>Dopravné náklady - mimostavenisková doprava objektivizácia dopravných nákladov materiálov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</si>
</sst>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  <font>
      <sz val="10"/>
      <color rgb="FFFF000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34" fillId="0" borderId="0" xfId="0" applyFont="1" applyAlignment="1">
      <alignment horizontal="left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9"/>
  <sheetViews>
    <sheetView showGridLines="0" topLeftCell="A85" workbookViewId="0">
      <selection activeCell="AN8" sqref="AN8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73" t="s">
        <v>5</v>
      </c>
      <c r="AS2" s="174"/>
      <c r="AT2" s="174"/>
      <c r="AU2" s="174"/>
      <c r="AV2" s="174"/>
      <c r="AW2" s="174"/>
      <c r="AX2" s="174"/>
      <c r="AY2" s="174"/>
      <c r="AZ2" s="174"/>
      <c r="BA2" s="174"/>
      <c r="BB2" s="174"/>
      <c r="BC2" s="174"/>
      <c r="BD2" s="174"/>
      <c r="BE2" s="174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20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4"/>
      <c r="AD5" s="174"/>
      <c r="AE5" s="174"/>
      <c r="AF5" s="174"/>
      <c r="AG5" s="174"/>
      <c r="AH5" s="174"/>
      <c r="AI5" s="174"/>
      <c r="AJ5" s="174"/>
      <c r="AK5" s="174"/>
      <c r="AL5" s="174"/>
      <c r="AM5" s="174"/>
      <c r="AN5" s="174"/>
      <c r="AO5" s="174"/>
      <c r="AR5" s="17"/>
      <c r="BE5" s="201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205" t="s">
        <v>16</v>
      </c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4"/>
      <c r="AJ6" s="174"/>
      <c r="AK6" s="174"/>
      <c r="AL6" s="174"/>
      <c r="AM6" s="174"/>
      <c r="AN6" s="174"/>
      <c r="AO6" s="174"/>
      <c r="AR6" s="17"/>
      <c r="BE6" s="202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202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/>
      <c r="AR8" s="17"/>
      <c r="BE8" s="202"/>
      <c r="BS8" s="14" t="s">
        <v>6</v>
      </c>
    </row>
    <row r="9" spans="1:74" s="1" customFormat="1" ht="14.45" customHeight="1">
      <c r="B9" s="17"/>
      <c r="AR9" s="17"/>
      <c r="BE9" s="202"/>
      <c r="BS9" s="14" t="s">
        <v>6</v>
      </c>
    </row>
    <row r="10" spans="1:74" s="1" customFormat="1" ht="12" customHeight="1">
      <c r="B10" s="17"/>
      <c r="D10" s="24" t="s">
        <v>22</v>
      </c>
      <c r="AK10" s="24" t="s">
        <v>23</v>
      </c>
      <c r="AN10" s="22" t="s">
        <v>1</v>
      </c>
      <c r="AR10" s="17"/>
      <c r="BE10" s="202"/>
      <c r="BS10" s="14" t="s">
        <v>6</v>
      </c>
    </row>
    <row r="11" spans="1:74" s="1" customFormat="1" ht="18.399999999999999" customHeight="1">
      <c r="B11" s="17"/>
      <c r="E11" s="22" t="s">
        <v>20</v>
      </c>
      <c r="AK11" s="24" t="s">
        <v>24</v>
      </c>
      <c r="AN11" s="22" t="s">
        <v>1</v>
      </c>
      <c r="AR11" s="17"/>
      <c r="BE11" s="202"/>
      <c r="BS11" s="14" t="s">
        <v>6</v>
      </c>
    </row>
    <row r="12" spans="1:74" s="1" customFormat="1" ht="6.95" customHeight="1">
      <c r="B12" s="17"/>
      <c r="AR12" s="17"/>
      <c r="BE12" s="202"/>
      <c r="BS12" s="14" t="s">
        <v>6</v>
      </c>
    </row>
    <row r="13" spans="1:74" s="1" customFormat="1" ht="12" customHeight="1">
      <c r="B13" s="17"/>
      <c r="D13" s="24" t="s">
        <v>25</v>
      </c>
      <c r="AK13" s="24" t="s">
        <v>23</v>
      </c>
      <c r="AN13" s="26" t="s">
        <v>26</v>
      </c>
      <c r="AR13" s="17"/>
      <c r="BE13" s="202"/>
      <c r="BS13" s="14" t="s">
        <v>6</v>
      </c>
    </row>
    <row r="14" spans="1:74" ht="12.75">
      <c r="B14" s="17"/>
      <c r="E14" s="206" t="s">
        <v>26</v>
      </c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07"/>
      <c r="AE14" s="207"/>
      <c r="AF14" s="207"/>
      <c r="AG14" s="207"/>
      <c r="AH14" s="207"/>
      <c r="AI14" s="207"/>
      <c r="AJ14" s="207"/>
      <c r="AK14" s="24" t="s">
        <v>24</v>
      </c>
      <c r="AN14" s="26" t="s">
        <v>26</v>
      </c>
      <c r="AR14" s="17"/>
      <c r="BE14" s="202"/>
      <c r="BS14" s="14" t="s">
        <v>6</v>
      </c>
    </row>
    <row r="15" spans="1:74" s="1" customFormat="1" ht="6.95" customHeight="1">
      <c r="B15" s="17"/>
      <c r="AR15" s="17"/>
      <c r="BE15" s="202"/>
      <c r="BS15" s="14" t="s">
        <v>3</v>
      </c>
    </row>
    <row r="16" spans="1:74" s="1" customFormat="1" ht="12" customHeight="1">
      <c r="B16" s="17"/>
      <c r="D16" s="24" t="s">
        <v>27</v>
      </c>
      <c r="AK16" s="24" t="s">
        <v>23</v>
      </c>
      <c r="AN16" s="22" t="s">
        <v>1</v>
      </c>
      <c r="AR16" s="17"/>
      <c r="BE16" s="202"/>
      <c r="BS16" s="14" t="s">
        <v>3</v>
      </c>
    </row>
    <row r="17" spans="1:71" s="1" customFormat="1" ht="18.399999999999999" customHeight="1">
      <c r="B17" s="17"/>
      <c r="E17" s="22" t="s">
        <v>20</v>
      </c>
      <c r="AK17" s="24" t="s">
        <v>24</v>
      </c>
      <c r="AN17" s="22" t="s">
        <v>1</v>
      </c>
      <c r="AR17" s="17"/>
      <c r="BE17" s="202"/>
      <c r="BS17" s="14" t="s">
        <v>28</v>
      </c>
    </row>
    <row r="18" spans="1:71" s="1" customFormat="1" ht="6.95" customHeight="1">
      <c r="B18" s="17"/>
      <c r="AR18" s="17"/>
      <c r="BE18" s="202"/>
      <c r="BS18" s="14" t="s">
        <v>6</v>
      </c>
    </row>
    <row r="19" spans="1:71" s="1" customFormat="1" ht="12" customHeight="1">
      <c r="B19" s="17"/>
      <c r="D19" s="24" t="s">
        <v>29</v>
      </c>
      <c r="AK19" s="24" t="s">
        <v>23</v>
      </c>
      <c r="AN19" s="22" t="s">
        <v>1</v>
      </c>
      <c r="AR19" s="17"/>
      <c r="BE19" s="202"/>
      <c r="BS19" s="14" t="s">
        <v>6</v>
      </c>
    </row>
    <row r="20" spans="1:71" s="1" customFormat="1" ht="18.399999999999999" customHeight="1">
      <c r="B20" s="17"/>
      <c r="E20" s="22" t="s">
        <v>20</v>
      </c>
      <c r="AK20" s="24" t="s">
        <v>24</v>
      </c>
      <c r="AN20" s="22" t="s">
        <v>1</v>
      </c>
      <c r="AR20" s="17"/>
      <c r="BE20" s="202"/>
      <c r="BS20" s="14" t="s">
        <v>28</v>
      </c>
    </row>
    <row r="21" spans="1:71" s="1" customFormat="1" ht="6.95" customHeight="1">
      <c r="B21" s="17"/>
      <c r="AR21" s="17"/>
      <c r="BE21" s="202"/>
    </row>
    <row r="22" spans="1:71" s="1" customFormat="1" ht="12" customHeight="1">
      <c r="B22" s="17"/>
      <c r="D22" s="24" t="s">
        <v>30</v>
      </c>
      <c r="AR22" s="17"/>
      <c r="BE22" s="202"/>
    </row>
    <row r="23" spans="1:71" s="1" customFormat="1" ht="16.5" customHeight="1">
      <c r="B23" s="17"/>
      <c r="E23" s="208" t="s">
        <v>1</v>
      </c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R23" s="17"/>
      <c r="BE23" s="202"/>
    </row>
    <row r="24" spans="1:71" s="1" customFormat="1" ht="6.95" customHeight="1">
      <c r="B24" s="17"/>
      <c r="AR24" s="17"/>
      <c r="BE24" s="202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202"/>
    </row>
    <row r="26" spans="1:71" s="2" customFormat="1" ht="25.9" customHeight="1">
      <c r="A26" s="29"/>
      <c r="B26" s="30"/>
      <c r="C26" s="29"/>
      <c r="D26" s="31" t="s">
        <v>31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09">
        <f>ROUND(AG94,2)</f>
        <v>0</v>
      </c>
      <c r="AL26" s="210"/>
      <c r="AM26" s="210"/>
      <c r="AN26" s="210"/>
      <c r="AO26" s="210"/>
      <c r="AP26" s="29"/>
      <c r="AQ26" s="29"/>
      <c r="AR26" s="30"/>
      <c r="BE26" s="202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202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11" t="s">
        <v>32</v>
      </c>
      <c r="M28" s="211"/>
      <c r="N28" s="211"/>
      <c r="O28" s="211"/>
      <c r="P28" s="211"/>
      <c r="Q28" s="29"/>
      <c r="R28" s="29"/>
      <c r="S28" s="29"/>
      <c r="T28" s="29"/>
      <c r="U28" s="29"/>
      <c r="V28" s="29"/>
      <c r="W28" s="211" t="s">
        <v>33</v>
      </c>
      <c r="X28" s="211"/>
      <c r="Y28" s="211"/>
      <c r="Z28" s="211"/>
      <c r="AA28" s="211"/>
      <c r="AB28" s="211"/>
      <c r="AC28" s="211"/>
      <c r="AD28" s="211"/>
      <c r="AE28" s="211"/>
      <c r="AF28" s="29"/>
      <c r="AG28" s="29"/>
      <c r="AH28" s="29"/>
      <c r="AI28" s="29"/>
      <c r="AJ28" s="29"/>
      <c r="AK28" s="211" t="s">
        <v>34</v>
      </c>
      <c r="AL28" s="211"/>
      <c r="AM28" s="211"/>
      <c r="AN28" s="211"/>
      <c r="AO28" s="211"/>
      <c r="AP28" s="29"/>
      <c r="AQ28" s="29"/>
      <c r="AR28" s="30"/>
      <c r="BE28" s="202"/>
    </row>
    <row r="29" spans="1:71" s="3" customFormat="1" ht="14.45" customHeight="1">
      <c r="B29" s="34"/>
      <c r="D29" s="24" t="s">
        <v>35</v>
      </c>
      <c r="F29" s="24" t="s">
        <v>36</v>
      </c>
      <c r="L29" s="196">
        <v>0.2</v>
      </c>
      <c r="M29" s="195"/>
      <c r="N29" s="195"/>
      <c r="O29" s="195"/>
      <c r="P29" s="195"/>
      <c r="W29" s="194">
        <f>ROUND(AZ94, 2)</f>
        <v>0</v>
      </c>
      <c r="X29" s="195"/>
      <c r="Y29" s="195"/>
      <c r="Z29" s="195"/>
      <c r="AA29" s="195"/>
      <c r="AB29" s="195"/>
      <c r="AC29" s="195"/>
      <c r="AD29" s="195"/>
      <c r="AE29" s="195"/>
      <c r="AK29" s="194">
        <f>ROUND(AV94, 2)</f>
        <v>0</v>
      </c>
      <c r="AL29" s="195"/>
      <c r="AM29" s="195"/>
      <c r="AN29" s="195"/>
      <c r="AO29" s="195"/>
      <c r="AR29" s="34"/>
      <c r="BE29" s="203"/>
    </row>
    <row r="30" spans="1:71" s="3" customFormat="1" ht="14.45" customHeight="1">
      <c r="B30" s="34"/>
      <c r="F30" s="24" t="s">
        <v>37</v>
      </c>
      <c r="L30" s="196">
        <v>0.2</v>
      </c>
      <c r="M30" s="195"/>
      <c r="N30" s="195"/>
      <c r="O30" s="195"/>
      <c r="P30" s="195"/>
      <c r="W30" s="194">
        <f>ROUND(BA94, 2)</f>
        <v>0</v>
      </c>
      <c r="X30" s="195"/>
      <c r="Y30" s="195"/>
      <c r="Z30" s="195"/>
      <c r="AA30" s="195"/>
      <c r="AB30" s="195"/>
      <c r="AC30" s="195"/>
      <c r="AD30" s="195"/>
      <c r="AE30" s="195"/>
      <c r="AK30" s="194">
        <f>ROUND(AW94, 2)</f>
        <v>0</v>
      </c>
      <c r="AL30" s="195"/>
      <c r="AM30" s="195"/>
      <c r="AN30" s="195"/>
      <c r="AO30" s="195"/>
      <c r="AR30" s="34"/>
      <c r="BE30" s="203"/>
    </row>
    <row r="31" spans="1:71" s="3" customFormat="1" ht="14.45" hidden="1" customHeight="1">
      <c r="B31" s="34"/>
      <c r="F31" s="24" t="s">
        <v>38</v>
      </c>
      <c r="L31" s="196">
        <v>0.2</v>
      </c>
      <c r="M31" s="195"/>
      <c r="N31" s="195"/>
      <c r="O31" s="195"/>
      <c r="P31" s="195"/>
      <c r="W31" s="194">
        <f>ROUND(BB94, 2)</f>
        <v>0</v>
      </c>
      <c r="X31" s="195"/>
      <c r="Y31" s="195"/>
      <c r="Z31" s="195"/>
      <c r="AA31" s="195"/>
      <c r="AB31" s="195"/>
      <c r="AC31" s="195"/>
      <c r="AD31" s="195"/>
      <c r="AE31" s="195"/>
      <c r="AK31" s="194">
        <v>0</v>
      </c>
      <c r="AL31" s="195"/>
      <c r="AM31" s="195"/>
      <c r="AN31" s="195"/>
      <c r="AO31" s="195"/>
      <c r="AR31" s="34"/>
      <c r="BE31" s="203"/>
    </row>
    <row r="32" spans="1:71" s="3" customFormat="1" ht="14.45" hidden="1" customHeight="1">
      <c r="B32" s="34"/>
      <c r="F32" s="24" t="s">
        <v>39</v>
      </c>
      <c r="L32" s="196">
        <v>0.2</v>
      </c>
      <c r="M32" s="195"/>
      <c r="N32" s="195"/>
      <c r="O32" s="195"/>
      <c r="P32" s="195"/>
      <c r="W32" s="194">
        <f>ROUND(BC94, 2)</f>
        <v>0</v>
      </c>
      <c r="X32" s="195"/>
      <c r="Y32" s="195"/>
      <c r="Z32" s="195"/>
      <c r="AA32" s="195"/>
      <c r="AB32" s="195"/>
      <c r="AC32" s="195"/>
      <c r="AD32" s="195"/>
      <c r="AE32" s="195"/>
      <c r="AK32" s="194">
        <v>0</v>
      </c>
      <c r="AL32" s="195"/>
      <c r="AM32" s="195"/>
      <c r="AN32" s="195"/>
      <c r="AO32" s="195"/>
      <c r="AR32" s="34"/>
      <c r="BE32" s="203"/>
    </row>
    <row r="33" spans="1:57" s="3" customFormat="1" ht="14.45" hidden="1" customHeight="1">
      <c r="B33" s="34"/>
      <c r="F33" s="24" t="s">
        <v>40</v>
      </c>
      <c r="L33" s="196">
        <v>0</v>
      </c>
      <c r="M33" s="195"/>
      <c r="N33" s="195"/>
      <c r="O33" s="195"/>
      <c r="P33" s="195"/>
      <c r="W33" s="194">
        <f>ROUND(BD94, 2)</f>
        <v>0</v>
      </c>
      <c r="X33" s="195"/>
      <c r="Y33" s="195"/>
      <c r="Z33" s="195"/>
      <c r="AA33" s="195"/>
      <c r="AB33" s="195"/>
      <c r="AC33" s="195"/>
      <c r="AD33" s="195"/>
      <c r="AE33" s="195"/>
      <c r="AK33" s="194">
        <v>0</v>
      </c>
      <c r="AL33" s="195"/>
      <c r="AM33" s="195"/>
      <c r="AN33" s="195"/>
      <c r="AO33" s="195"/>
      <c r="AR33" s="34"/>
      <c r="BE33" s="203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202"/>
    </row>
    <row r="35" spans="1:57" s="2" customFormat="1" ht="25.9" customHeight="1">
      <c r="A35" s="29"/>
      <c r="B35" s="30"/>
      <c r="C35" s="35"/>
      <c r="D35" s="36" t="s">
        <v>41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42</v>
      </c>
      <c r="U35" s="37"/>
      <c r="V35" s="37"/>
      <c r="W35" s="37"/>
      <c r="X35" s="197" t="s">
        <v>43</v>
      </c>
      <c r="Y35" s="198"/>
      <c r="Z35" s="198"/>
      <c r="AA35" s="198"/>
      <c r="AB35" s="198"/>
      <c r="AC35" s="37"/>
      <c r="AD35" s="37"/>
      <c r="AE35" s="37"/>
      <c r="AF35" s="37"/>
      <c r="AG35" s="37"/>
      <c r="AH35" s="37"/>
      <c r="AI35" s="37"/>
      <c r="AJ35" s="37"/>
      <c r="AK35" s="199">
        <f>SUM(AK26:AK33)</f>
        <v>0</v>
      </c>
      <c r="AL35" s="198"/>
      <c r="AM35" s="198"/>
      <c r="AN35" s="198"/>
      <c r="AO35" s="200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44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45</v>
      </c>
      <c r="AI49" s="41"/>
      <c r="AJ49" s="41"/>
      <c r="AK49" s="41"/>
      <c r="AL49" s="41"/>
      <c r="AM49" s="41"/>
      <c r="AN49" s="41"/>
      <c r="AO49" s="41"/>
      <c r="AR49" s="39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9"/>
      <c r="B60" s="30"/>
      <c r="C60" s="29"/>
      <c r="D60" s="42" t="s">
        <v>46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47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46</v>
      </c>
      <c r="AI60" s="32"/>
      <c r="AJ60" s="32"/>
      <c r="AK60" s="32"/>
      <c r="AL60" s="32"/>
      <c r="AM60" s="42" t="s">
        <v>47</v>
      </c>
      <c r="AN60" s="32"/>
      <c r="AO60" s="32"/>
      <c r="AP60" s="29"/>
      <c r="AQ60" s="29"/>
      <c r="AR60" s="30"/>
      <c r="BE60" s="29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9"/>
      <c r="B64" s="30"/>
      <c r="C64" s="29"/>
      <c r="D64" s="40" t="s">
        <v>48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49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9"/>
      <c r="B75" s="30"/>
      <c r="C75" s="29"/>
      <c r="D75" s="42" t="s">
        <v>46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47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46</v>
      </c>
      <c r="AI75" s="32"/>
      <c r="AJ75" s="32"/>
      <c r="AK75" s="32"/>
      <c r="AL75" s="32"/>
      <c r="AM75" s="42" t="s">
        <v>47</v>
      </c>
      <c r="AN75" s="32"/>
      <c r="AO75" s="32"/>
      <c r="AP75" s="29"/>
      <c r="AQ75" s="29"/>
      <c r="AR75" s="30"/>
      <c r="BE75" s="29"/>
    </row>
    <row r="76" spans="1:57" s="2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5" customHeight="1">
      <c r="A82" s="29"/>
      <c r="B82" s="30"/>
      <c r="C82" s="18" t="s">
        <v>50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12</v>
      </c>
      <c r="L84" s="4">
        <f>K5</f>
        <v>0</v>
      </c>
      <c r="AR84" s="48"/>
    </row>
    <row r="85" spans="1:91" s="5" customFormat="1" ht="36.950000000000003" customHeight="1">
      <c r="B85" s="49"/>
      <c r="C85" s="50" t="s">
        <v>15</v>
      </c>
      <c r="L85" s="185" t="str">
        <f>K6</f>
        <v>ZADANIE - Multifunkčné ihrisko - Humenné, Dubník</v>
      </c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187" t="str">
        <f>IF(AN8= "","",AN8)</f>
        <v/>
      </c>
      <c r="AN87" s="187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22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27</v>
      </c>
      <c r="AJ89" s="29"/>
      <c r="AK89" s="29"/>
      <c r="AL89" s="29"/>
      <c r="AM89" s="188" t="str">
        <f>IF(E17="","",E17)</f>
        <v xml:space="preserve"> </v>
      </c>
      <c r="AN89" s="189"/>
      <c r="AO89" s="189"/>
      <c r="AP89" s="189"/>
      <c r="AQ89" s="29"/>
      <c r="AR89" s="30"/>
      <c r="AS89" s="190" t="s">
        <v>51</v>
      </c>
      <c r="AT89" s="191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2" customHeight="1">
      <c r="A90" s="29"/>
      <c r="B90" s="30"/>
      <c r="C90" s="24" t="s">
        <v>25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29</v>
      </c>
      <c r="AJ90" s="29"/>
      <c r="AK90" s="29"/>
      <c r="AL90" s="29"/>
      <c r="AM90" s="188" t="str">
        <f>IF(E20="","",E20)</f>
        <v xml:space="preserve"> </v>
      </c>
      <c r="AN90" s="189"/>
      <c r="AO90" s="189"/>
      <c r="AP90" s="189"/>
      <c r="AQ90" s="29"/>
      <c r="AR90" s="30"/>
      <c r="AS90" s="192"/>
      <c r="AT90" s="193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92"/>
      <c r="AT91" s="193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178" t="s">
        <v>52</v>
      </c>
      <c r="D92" s="179"/>
      <c r="E92" s="179"/>
      <c r="F92" s="179"/>
      <c r="G92" s="179"/>
      <c r="H92" s="57"/>
      <c r="I92" s="180" t="s">
        <v>53</v>
      </c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81" t="s">
        <v>54</v>
      </c>
      <c r="AH92" s="179"/>
      <c r="AI92" s="179"/>
      <c r="AJ92" s="179"/>
      <c r="AK92" s="179"/>
      <c r="AL92" s="179"/>
      <c r="AM92" s="179"/>
      <c r="AN92" s="180" t="s">
        <v>55</v>
      </c>
      <c r="AO92" s="179"/>
      <c r="AP92" s="182"/>
      <c r="AQ92" s="58" t="s">
        <v>56</v>
      </c>
      <c r="AR92" s="30"/>
      <c r="AS92" s="59" t="s">
        <v>57</v>
      </c>
      <c r="AT92" s="60" t="s">
        <v>58</v>
      </c>
      <c r="AU92" s="60" t="s">
        <v>59</v>
      </c>
      <c r="AV92" s="60" t="s">
        <v>60</v>
      </c>
      <c r="AW92" s="60" t="s">
        <v>61</v>
      </c>
      <c r="AX92" s="60" t="s">
        <v>62</v>
      </c>
      <c r="AY92" s="60" t="s">
        <v>63</v>
      </c>
      <c r="AZ92" s="60" t="s">
        <v>64</v>
      </c>
      <c r="BA92" s="60" t="s">
        <v>65</v>
      </c>
      <c r="BB92" s="60" t="s">
        <v>66</v>
      </c>
      <c r="BC92" s="60" t="s">
        <v>67</v>
      </c>
      <c r="BD92" s="61" t="s">
        <v>68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50000000000003" customHeight="1">
      <c r="B94" s="65"/>
      <c r="C94" s="66" t="s">
        <v>69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183">
        <f>ROUND(SUM(AG95:AG97),2)</f>
        <v>0</v>
      </c>
      <c r="AH94" s="183"/>
      <c r="AI94" s="183"/>
      <c r="AJ94" s="183"/>
      <c r="AK94" s="183"/>
      <c r="AL94" s="183"/>
      <c r="AM94" s="183"/>
      <c r="AN94" s="184">
        <f>SUM(AG94,AT94)</f>
        <v>0</v>
      </c>
      <c r="AO94" s="184"/>
      <c r="AP94" s="184"/>
      <c r="AQ94" s="69" t="s">
        <v>1</v>
      </c>
      <c r="AR94" s="65"/>
      <c r="AS94" s="70">
        <f>ROUND(SUM(AS95:AS97),2)</f>
        <v>0</v>
      </c>
      <c r="AT94" s="71">
        <f>ROUND(SUM(AV94:AW94),2)</f>
        <v>0</v>
      </c>
      <c r="AU94" s="72">
        <f>ROUND(SUM(AU95:AU97),5)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ROUND(SUM(AZ95:AZ97),2)</f>
        <v>0</v>
      </c>
      <c r="BA94" s="71">
        <f>ROUND(SUM(BA95:BA97),2)</f>
        <v>0</v>
      </c>
      <c r="BB94" s="71">
        <f>ROUND(SUM(BB95:BB97),2)</f>
        <v>0</v>
      </c>
      <c r="BC94" s="71">
        <f>ROUND(SUM(BC95:BC97),2)</f>
        <v>0</v>
      </c>
      <c r="BD94" s="73">
        <f>ROUND(SUM(BD95:BD97),2)</f>
        <v>0</v>
      </c>
      <c r="BS94" s="74" t="s">
        <v>70</v>
      </c>
      <c r="BT94" s="74" t="s">
        <v>71</v>
      </c>
      <c r="BU94" s="75" t="s">
        <v>72</v>
      </c>
      <c r="BV94" s="74" t="s">
        <v>13</v>
      </c>
      <c r="BW94" s="74" t="s">
        <v>4</v>
      </c>
      <c r="BX94" s="74" t="s">
        <v>73</v>
      </c>
      <c r="CL94" s="74" t="s">
        <v>1</v>
      </c>
    </row>
    <row r="95" spans="1:91" s="7" customFormat="1" ht="24.75" customHeight="1">
      <c r="A95" s="76" t="s">
        <v>74</v>
      </c>
      <c r="B95" s="77"/>
      <c r="C95" s="78"/>
      <c r="D95" s="177" t="s">
        <v>75</v>
      </c>
      <c r="E95" s="177"/>
      <c r="F95" s="177"/>
      <c r="G95" s="177"/>
      <c r="H95" s="177"/>
      <c r="I95" s="79"/>
      <c r="J95" s="177" t="s">
        <v>76</v>
      </c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  <c r="V95" s="177"/>
      <c r="W95" s="177"/>
      <c r="X95" s="177"/>
      <c r="Y95" s="177"/>
      <c r="Z95" s="177"/>
      <c r="AA95" s="177"/>
      <c r="AB95" s="177"/>
      <c r="AC95" s="177"/>
      <c r="AD95" s="177"/>
      <c r="AE95" s="177"/>
      <c r="AF95" s="177"/>
      <c r="AG95" s="175">
        <f>'19-005-01.01 - Vlastný ob...'!J30</f>
        <v>0</v>
      </c>
      <c r="AH95" s="176"/>
      <c r="AI95" s="176"/>
      <c r="AJ95" s="176"/>
      <c r="AK95" s="176"/>
      <c r="AL95" s="176"/>
      <c r="AM95" s="176"/>
      <c r="AN95" s="175">
        <f>SUM(AG95,AT95)</f>
        <v>0</v>
      </c>
      <c r="AO95" s="176"/>
      <c r="AP95" s="176"/>
      <c r="AQ95" s="80" t="s">
        <v>77</v>
      </c>
      <c r="AR95" s="77"/>
      <c r="AS95" s="81">
        <v>0</v>
      </c>
      <c r="AT95" s="82">
        <f>ROUND(SUM(AV95:AW95),2)</f>
        <v>0</v>
      </c>
      <c r="AU95" s="83">
        <f>'19-005-01.01 - Vlastný ob...'!P127</f>
        <v>0</v>
      </c>
      <c r="AV95" s="82">
        <f>'19-005-01.01 - Vlastný ob...'!J33</f>
        <v>0</v>
      </c>
      <c r="AW95" s="82">
        <f>'19-005-01.01 - Vlastný ob...'!J34</f>
        <v>0</v>
      </c>
      <c r="AX95" s="82">
        <f>'19-005-01.01 - Vlastný ob...'!J35</f>
        <v>0</v>
      </c>
      <c r="AY95" s="82">
        <f>'19-005-01.01 - Vlastný ob...'!J36</f>
        <v>0</v>
      </c>
      <c r="AZ95" s="82">
        <f>'19-005-01.01 - Vlastný ob...'!F33</f>
        <v>0</v>
      </c>
      <c r="BA95" s="82">
        <f>'19-005-01.01 - Vlastný ob...'!F34</f>
        <v>0</v>
      </c>
      <c r="BB95" s="82">
        <f>'19-005-01.01 - Vlastný ob...'!F35</f>
        <v>0</v>
      </c>
      <c r="BC95" s="82">
        <f>'19-005-01.01 - Vlastný ob...'!F36</f>
        <v>0</v>
      </c>
      <c r="BD95" s="84">
        <f>'19-005-01.01 - Vlastný ob...'!F37</f>
        <v>0</v>
      </c>
      <c r="BT95" s="85" t="s">
        <v>78</v>
      </c>
      <c r="BV95" s="85" t="s">
        <v>13</v>
      </c>
      <c r="BW95" s="85" t="s">
        <v>79</v>
      </c>
      <c r="BX95" s="85" t="s">
        <v>4</v>
      </c>
      <c r="CL95" s="85" t="s">
        <v>1</v>
      </c>
      <c r="CM95" s="85" t="s">
        <v>71</v>
      </c>
    </row>
    <row r="96" spans="1:91" s="7" customFormat="1" ht="24.75" customHeight="1">
      <c r="A96" s="76" t="s">
        <v>74</v>
      </c>
      <c r="B96" s="77"/>
      <c r="C96" s="78"/>
      <c r="D96" s="177" t="s">
        <v>80</v>
      </c>
      <c r="E96" s="177"/>
      <c r="F96" s="177"/>
      <c r="G96" s="177"/>
      <c r="H96" s="177"/>
      <c r="I96" s="79"/>
      <c r="J96" s="177" t="s">
        <v>81</v>
      </c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  <c r="V96" s="177"/>
      <c r="W96" s="177"/>
      <c r="X96" s="177"/>
      <c r="Y96" s="177"/>
      <c r="Z96" s="177"/>
      <c r="AA96" s="177"/>
      <c r="AB96" s="177"/>
      <c r="AC96" s="177"/>
      <c r="AD96" s="177"/>
      <c r="AE96" s="177"/>
      <c r="AF96" s="177"/>
      <c r="AG96" s="175">
        <f>'19-005-01.02 - Prístupový...'!J30</f>
        <v>0</v>
      </c>
      <c r="AH96" s="176"/>
      <c r="AI96" s="176"/>
      <c r="AJ96" s="176"/>
      <c r="AK96" s="176"/>
      <c r="AL96" s="176"/>
      <c r="AM96" s="176"/>
      <c r="AN96" s="175">
        <f>SUM(AG96,AT96)</f>
        <v>0</v>
      </c>
      <c r="AO96" s="176"/>
      <c r="AP96" s="176"/>
      <c r="AQ96" s="80" t="s">
        <v>77</v>
      </c>
      <c r="AR96" s="77"/>
      <c r="AS96" s="81">
        <v>0</v>
      </c>
      <c r="AT96" s="82">
        <f>ROUND(SUM(AV96:AW96),2)</f>
        <v>0</v>
      </c>
      <c r="AU96" s="83">
        <f>'19-005-01.02 - Prístupový...'!P121</f>
        <v>0</v>
      </c>
      <c r="AV96" s="82">
        <f>'19-005-01.02 - Prístupový...'!J33</f>
        <v>0</v>
      </c>
      <c r="AW96" s="82">
        <f>'19-005-01.02 - Prístupový...'!J34</f>
        <v>0</v>
      </c>
      <c r="AX96" s="82">
        <f>'19-005-01.02 - Prístupový...'!J35</f>
        <v>0</v>
      </c>
      <c r="AY96" s="82">
        <f>'19-005-01.02 - Prístupový...'!J36</f>
        <v>0</v>
      </c>
      <c r="AZ96" s="82">
        <f>'19-005-01.02 - Prístupový...'!F33</f>
        <v>0</v>
      </c>
      <c r="BA96" s="82">
        <f>'19-005-01.02 - Prístupový...'!F34</f>
        <v>0</v>
      </c>
      <c r="BB96" s="82">
        <f>'19-005-01.02 - Prístupový...'!F35</f>
        <v>0</v>
      </c>
      <c r="BC96" s="82">
        <f>'19-005-01.02 - Prístupový...'!F36</f>
        <v>0</v>
      </c>
      <c r="BD96" s="84">
        <f>'19-005-01.02 - Prístupový...'!F37</f>
        <v>0</v>
      </c>
      <c r="BT96" s="85" t="s">
        <v>78</v>
      </c>
      <c r="BV96" s="85" t="s">
        <v>13</v>
      </c>
      <c r="BW96" s="85" t="s">
        <v>82</v>
      </c>
      <c r="BX96" s="85" t="s">
        <v>4</v>
      </c>
      <c r="CL96" s="85" t="s">
        <v>1</v>
      </c>
      <c r="CM96" s="85" t="s">
        <v>71</v>
      </c>
    </row>
    <row r="97" spans="1:91" s="7" customFormat="1" ht="24.75" customHeight="1">
      <c r="A97" s="76" t="s">
        <v>74</v>
      </c>
      <c r="B97" s="77"/>
      <c r="C97" s="78"/>
      <c r="D97" s="177" t="s">
        <v>83</v>
      </c>
      <c r="E97" s="177"/>
      <c r="F97" s="177"/>
      <c r="G97" s="177"/>
      <c r="H97" s="177"/>
      <c r="I97" s="79"/>
      <c r="J97" s="177" t="s">
        <v>84</v>
      </c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  <c r="V97" s="177"/>
      <c r="W97" s="177"/>
      <c r="X97" s="177"/>
      <c r="Y97" s="177"/>
      <c r="Z97" s="177"/>
      <c r="AA97" s="177"/>
      <c r="AB97" s="177"/>
      <c r="AC97" s="177"/>
      <c r="AD97" s="177"/>
      <c r="AE97" s="177"/>
      <c r="AF97" s="177"/>
      <c r="AG97" s="175">
        <f>'19-005-02 - Elektrická pr...'!J30</f>
        <v>0</v>
      </c>
      <c r="AH97" s="176"/>
      <c r="AI97" s="176"/>
      <c r="AJ97" s="176"/>
      <c r="AK97" s="176"/>
      <c r="AL97" s="176"/>
      <c r="AM97" s="176"/>
      <c r="AN97" s="175">
        <f>SUM(AG97,AT97)</f>
        <v>0</v>
      </c>
      <c r="AO97" s="176"/>
      <c r="AP97" s="176"/>
      <c r="AQ97" s="80" t="s">
        <v>77</v>
      </c>
      <c r="AR97" s="77"/>
      <c r="AS97" s="86">
        <v>0</v>
      </c>
      <c r="AT97" s="87">
        <f>ROUND(SUM(AV97:AW97),2)</f>
        <v>0</v>
      </c>
      <c r="AU97" s="88">
        <f>'19-005-02 - Elektrická pr...'!P121</f>
        <v>0</v>
      </c>
      <c r="AV97" s="87">
        <f>'19-005-02 - Elektrická pr...'!J33</f>
        <v>0</v>
      </c>
      <c r="AW97" s="87">
        <f>'19-005-02 - Elektrická pr...'!J34</f>
        <v>0</v>
      </c>
      <c r="AX97" s="87">
        <f>'19-005-02 - Elektrická pr...'!J35</f>
        <v>0</v>
      </c>
      <c r="AY97" s="87">
        <f>'19-005-02 - Elektrická pr...'!J36</f>
        <v>0</v>
      </c>
      <c r="AZ97" s="87">
        <f>'19-005-02 - Elektrická pr...'!F33</f>
        <v>0</v>
      </c>
      <c r="BA97" s="87">
        <f>'19-005-02 - Elektrická pr...'!F34</f>
        <v>0</v>
      </c>
      <c r="BB97" s="87">
        <f>'19-005-02 - Elektrická pr...'!F35</f>
        <v>0</v>
      </c>
      <c r="BC97" s="87">
        <f>'19-005-02 - Elektrická pr...'!F36</f>
        <v>0</v>
      </c>
      <c r="BD97" s="89">
        <f>'19-005-02 - Elektrická pr...'!F37</f>
        <v>0</v>
      </c>
      <c r="BT97" s="85" t="s">
        <v>78</v>
      </c>
      <c r="BV97" s="85" t="s">
        <v>13</v>
      </c>
      <c r="BW97" s="85" t="s">
        <v>85</v>
      </c>
      <c r="BX97" s="85" t="s">
        <v>4</v>
      </c>
      <c r="CL97" s="85" t="s">
        <v>1</v>
      </c>
      <c r="CM97" s="85" t="s">
        <v>71</v>
      </c>
    </row>
    <row r="98" spans="1:91" s="2" customFormat="1" ht="30" customHeight="1">
      <c r="A98" s="29"/>
      <c r="B98" s="30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30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</row>
    <row r="99" spans="1:91" s="2" customFormat="1" ht="6.95" customHeight="1">
      <c r="A99" s="29"/>
      <c r="B99" s="44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30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</row>
  </sheetData>
  <mergeCells count="50">
    <mergeCell ref="W30:AE30"/>
    <mergeCell ref="AK30:AO30"/>
    <mergeCell ref="L30:P30"/>
    <mergeCell ref="W31:AE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AN97:AP97"/>
    <mergeCell ref="AG97:AM97"/>
    <mergeCell ref="D97:H97"/>
    <mergeCell ref="J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  <mergeCell ref="AN96:AP96"/>
    <mergeCell ref="AG96:AM96"/>
    <mergeCell ref="D96:H96"/>
    <mergeCell ref="J96:AF96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19-005-01.01 - Vlastný ob...'!C2" display="/"/>
    <hyperlink ref="A96" location="'19-005-01.02 - Prístupový...'!C2" display="/"/>
    <hyperlink ref="A97" location="'19-005-02 - Elektrická pr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13"/>
  <sheetViews>
    <sheetView showGridLines="0" topLeftCell="A197" workbookViewId="0">
      <selection activeCell="X208" sqref="X208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73" t="s">
        <v>5</v>
      </c>
      <c r="M2" s="174"/>
      <c r="N2" s="174"/>
      <c r="O2" s="174"/>
      <c r="P2" s="174"/>
      <c r="Q2" s="174"/>
      <c r="R2" s="174"/>
      <c r="S2" s="174"/>
      <c r="T2" s="174"/>
      <c r="U2" s="174"/>
      <c r="V2" s="174"/>
      <c r="AT2" s="14" t="s">
        <v>79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hidden="1" customHeight="1">
      <c r="B4" s="17"/>
      <c r="D4" s="18" t="s">
        <v>86</v>
      </c>
      <c r="L4" s="17"/>
      <c r="M4" s="90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4" t="s">
        <v>15</v>
      </c>
      <c r="L6" s="17"/>
    </row>
    <row r="7" spans="1:46" s="1" customFormat="1" ht="16.5" hidden="1" customHeight="1">
      <c r="B7" s="17"/>
      <c r="E7" s="213" t="str">
        <f>'Rekapitulácia stavby'!K6</f>
        <v>ZADANIE - Multifunkčné ihrisko - Humenné, Dubník</v>
      </c>
      <c r="F7" s="214"/>
      <c r="G7" s="214"/>
      <c r="H7" s="214"/>
      <c r="L7" s="17"/>
    </row>
    <row r="8" spans="1:46" s="2" customFormat="1" ht="12" hidden="1" customHeight="1">
      <c r="A8" s="29"/>
      <c r="B8" s="30"/>
      <c r="C8" s="29"/>
      <c r="D8" s="24" t="s">
        <v>87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hidden="1" customHeight="1">
      <c r="A9" s="29"/>
      <c r="B9" s="30"/>
      <c r="C9" s="29"/>
      <c r="D9" s="29"/>
      <c r="E9" s="185" t="s">
        <v>88</v>
      </c>
      <c r="F9" s="212"/>
      <c r="G9" s="212"/>
      <c r="H9" s="21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24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15" t="str">
        <f>'Rekapitulácia stavby'!E14</f>
        <v>Vyplň údaj</v>
      </c>
      <c r="F18" s="204"/>
      <c r="G18" s="204"/>
      <c r="H18" s="204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29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30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1"/>
      <c r="B27" s="92"/>
      <c r="C27" s="91"/>
      <c r="D27" s="91"/>
      <c r="E27" s="208" t="s">
        <v>1</v>
      </c>
      <c r="F27" s="208"/>
      <c r="G27" s="208"/>
      <c r="H27" s="208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94" t="s">
        <v>31</v>
      </c>
      <c r="E30" s="29"/>
      <c r="F30" s="29"/>
      <c r="G30" s="29"/>
      <c r="H30" s="29"/>
      <c r="I30" s="29"/>
      <c r="J30" s="68">
        <f>ROUND(J127,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63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33</v>
      </c>
      <c r="G32" s="29"/>
      <c r="H32" s="29"/>
      <c r="I32" s="33" t="s">
        <v>32</v>
      </c>
      <c r="J32" s="33" t="s">
        <v>34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95" t="s">
        <v>35</v>
      </c>
      <c r="E33" s="24" t="s">
        <v>36</v>
      </c>
      <c r="F33" s="96">
        <f>ROUND((SUM(BE127:BE212)),  2)</f>
        <v>0</v>
      </c>
      <c r="G33" s="29"/>
      <c r="H33" s="29"/>
      <c r="I33" s="97">
        <v>0.2</v>
      </c>
      <c r="J33" s="96">
        <f>ROUND(((SUM(BE127:BE212))*I33),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37</v>
      </c>
      <c r="F34" s="96">
        <f>ROUND((SUM(BF127:BF212)),  2)</f>
        <v>0</v>
      </c>
      <c r="G34" s="29"/>
      <c r="H34" s="29"/>
      <c r="I34" s="97">
        <v>0.2</v>
      </c>
      <c r="J34" s="96">
        <f>ROUND(((SUM(BF127:BF212))*I34),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38</v>
      </c>
      <c r="F35" s="96">
        <f>ROUND((SUM(BG127:BG212)),  2)</f>
        <v>0</v>
      </c>
      <c r="G35" s="29"/>
      <c r="H35" s="29"/>
      <c r="I35" s="97">
        <v>0.2</v>
      </c>
      <c r="J35" s="96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39</v>
      </c>
      <c r="F36" s="96">
        <f>ROUND((SUM(BH127:BH212)),  2)</f>
        <v>0</v>
      </c>
      <c r="G36" s="29"/>
      <c r="H36" s="29"/>
      <c r="I36" s="97">
        <v>0.2</v>
      </c>
      <c r="J36" s="96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6">
        <f>ROUND((SUM(BI127:BI212)),  2)</f>
        <v>0</v>
      </c>
      <c r="G37" s="29"/>
      <c r="H37" s="29"/>
      <c r="I37" s="97">
        <v>0</v>
      </c>
      <c r="J37" s="96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98"/>
      <c r="D39" s="99" t="s">
        <v>41</v>
      </c>
      <c r="E39" s="57"/>
      <c r="F39" s="57"/>
      <c r="G39" s="100" t="s">
        <v>42</v>
      </c>
      <c r="H39" s="101" t="s">
        <v>43</v>
      </c>
      <c r="I39" s="57"/>
      <c r="J39" s="102">
        <f>SUM(J30:J37)</f>
        <v>0</v>
      </c>
      <c r="K39" s="103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44</v>
      </c>
      <c r="E50" s="41"/>
      <c r="F50" s="41"/>
      <c r="G50" s="40" t="s">
        <v>45</v>
      </c>
      <c r="H50" s="41"/>
      <c r="I50" s="41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46</v>
      </c>
      <c r="E61" s="32"/>
      <c r="F61" s="104" t="s">
        <v>47</v>
      </c>
      <c r="G61" s="42" t="s">
        <v>46</v>
      </c>
      <c r="H61" s="32"/>
      <c r="I61" s="32"/>
      <c r="J61" s="105" t="s">
        <v>47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48</v>
      </c>
      <c r="E65" s="43"/>
      <c r="F65" s="43"/>
      <c r="G65" s="40" t="s">
        <v>49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46</v>
      </c>
      <c r="E76" s="32"/>
      <c r="F76" s="104" t="s">
        <v>47</v>
      </c>
      <c r="G76" s="42" t="s">
        <v>46</v>
      </c>
      <c r="H76" s="32"/>
      <c r="I76" s="32"/>
      <c r="J76" s="105" t="s">
        <v>47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89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13" t="str">
        <f>E7</f>
        <v>ZADANIE - Multifunkčné ihrisko - Humenné, Dubník</v>
      </c>
      <c r="F85" s="214"/>
      <c r="G85" s="214"/>
      <c r="H85" s="21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87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185" t="str">
        <f>E9</f>
        <v>19-005-01.01 - Vlastný objekt</v>
      </c>
      <c r="F87" s="212"/>
      <c r="G87" s="212"/>
      <c r="H87" s="21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22</v>
      </c>
      <c r="D91" s="29"/>
      <c r="E91" s="29"/>
      <c r="F91" s="22" t="str">
        <f>E15</f>
        <v xml:space="preserve">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29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06" t="s">
        <v>90</v>
      </c>
      <c r="D94" s="98"/>
      <c r="E94" s="98"/>
      <c r="F94" s="98"/>
      <c r="G94" s="98"/>
      <c r="H94" s="98"/>
      <c r="I94" s="98"/>
      <c r="J94" s="107" t="s">
        <v>91</v>
      </c>
      <c r="K94" s="98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08" t="s">
        <v>92</v>
      </c>
      <c r="D96" s="29"/>
      <c r="E96" s="29"/>
      <c r="F96" s="29"/>
      <c r="G96" s="29"/>
      <c r="H96" s="29"/>
      <c r="I96" s="29"/>
      <c r="J96" s="68">
        <f>J127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93</v>
      </c>
    </row>
    <row r="97" spans="1:31" s="9" customFormat="1" ht="24.95" hidden="1" customHeight="1">
      <c r="B97" s="109"/>
      <c r="D97" s="110" t="s">
        <v>94</v>
      </c>
      <c r="E97" s="111"/>
      <c r="F97" s="111"/>
      <c r="G97" s="111"/>
      <c r="H97" s="111"/>
      <c r="I97" s="111"/>
      <c r="J97" s="112">
        <f>J128</f>
        <v>0</v>
      </c>
      <c r="L97" s="109"/>
    </row>
    <row r="98" spans="1:31" s="10" customFormat="1" ht="19.899999999999999" hidden="1" customHeight="1">
      <c r="B98" s="113"/>
      <c r="D98" s="114" t="s">
        <v>95</v>
      </c>
      <c r="E98" s="115"/>
      <c r="F98" s="115"/>
      <c r="G98" s="115"/>
      <c r="H98" s="115"/>
      <c r="I98" s="115"/>
      <c r="J98" s="116">
        <f>J129</f>
        <v>0</v>
      </c>
      <c r="L98" s="113"/>
    </row>
    <row r="99" spans="1:31" s="10" customFormat="1" ht="19.899999999999999" hidden="1" customHeight="1">
      <c r="B99" s="113"/>
      <c r="D99" s="114" t="s">
        <v>96</v>
      </c>
      <c r="E99" s="115"/>
      <c r="F99" s="115"/>
      <c r="G99" s="115"/>
      <c r="H99" s="115"/>
      <c r="I99" s="115"/>
      <c r="J99" s="116">
        <f>J141</f>
        <v>0</v>
      </c>
      <c r="L99" s="113"/>
    </row>
    <row r="100" spans="1:31" s="10" customFormat="1" ht="19.899999999999999" hidden="1" customHeight="1">
      <c r="B100" s="113"/>
      <c r="D100" s="114" t="s">
        <v>97</v>
      </c>
      <c r="E100" s="115"/>
      <c r="F100" s="115"/>
      <c r="G100" s="115"/>
      <c r="H100" s="115"/>
      <c r="I100" s="115"/>
      <c r="J100" s="116">
        <f>J155</f>
        <v>0</v>
      </c>
      <c r="L100" s="113"/>
    </row>
    <row r="101" spans="1:31" s="10" customFormat="1" ht="19.899999999999999" hidden="1" customHeight="1">
      <c r="B101" s="113"/>
      <c r="D101" s="114" t="s">
        <v>98</v>
      </c>
      <c r="E101" s="115"/>
      <c r="F101" s="115"/>
      <c r="G101" s="115"/>
      <c r="H101" s="115"/>
      <c r="I101" s="115"/>
      <c r="J101" s="116">
        <f>J170</f>
        <v>0</v>
      </c>
      <c r="L101" s="113"/>
    </row>
    <row r="102" spans="1:31" s="9" customFormat="1" ht="24.95" hidden="1" customHeight="1">
      <c r="B102" s="109"/>
      <c r="D102" s="110" t="s">
        <v>99</v>
      </c>
      <c r="E102" s="111"/>
      <c r="F102" s="111"/>
      <c r="G102" s="111"/>
      <c r="H102" s="111"/>
      <c r="I102" s="111"/>
      <c r="J102" s="112">
        <f>J173</f>
        <v>0</v>
      </c>
      <c r="L102" s="109"/>
    </row>
    <row r="103" spans="1:31" s="10" customFormat="1" ht="19.899999999999999" hidden="1" customHeight="1">
      <c r="B103" s="113"/>
      <c r="D103" s="114" t="s">
        <v>100</v>
      </c>
      <c r="E103" s="115"/>
      <c r="F103" s="115"/>
      <c r="G103" s="115"/>
      <c r="H103" s="115"/>
      <c r="I103" s="115"/>
      <c r="J103" s="116">
        <f>J174</f>
        <v>0</v>
      </c>
      <c r="L103" s="113"/>
    </row>
    <row r="104" spans="1:31" s="10" customFormat="1" ht="19.899999999999999" hidden="1" customHeight="1">
      <c r="B104" s="113"/>
      <c r="D104" s="114" t="s">
        <v>101</v>
      </c>
      <c r="E104" s="115"/>
      <c r="F104" s="115"/>
      <c r="G104" s="115"/>
      <c r="H104" s="115"/>
      <c r="I104" s="115"/>
      <c r="J104" s="116">
        <f>J195</f>
        <v>0</v>
      </c>
      <c r="L104" s="113"/>
    </row>
    <row r="105" spans="1:31" s="9" customFormat="1" ht="24.95" hidden="1" customHeight="1">
      <c r="B105" s="109"/>
      <c r="D105" s="110" t="s">
        <v>102</v>
      </c>
      <c r="E105" s="111"/>
      <c r="F105" s="111"/>
      <c r="G105" s="111"/>
      <c r="H105" s="111"/>
      <c r="I105" s="111"/>
      <c r="J105" s="112">
        <f>J205</f>
        <v>0</v>
      </c>
      <c r="L105" s="109"/>
    </row>
    <row r="106" spans="1:31" s="10" customFormat="1" ht="19.899999999999999" hidden="1" customHeight="1">
      <c r="B106" s="113"/>
      <c r="D106" s="114" t="s">
        <v>103</v>
      </c>
      <c r="E106" s="115"/>
      <c r="F106" s="115"/>
      <c r="G106" s="115"/>
      <c r="H106" s="115"/>
      <c r="I106" s="115"/>
      <c r="J106" s="116">
        <f>J208</f>
        <v>0</v>
      </c>
      <c r="L106" s="113"/>
    </row>
    <row r="107" spans="1:31" s="10" customFormat="1" ht="19.899999999999999" hidden="1" customHeight="1">
      <c r="B107" s="113"/>
      <c r="D107" s="114" t="s">
        <v>104</v>
      </c>
      <c r="E107" s="115"/>
      <c r="F107" s="115"/>
      <c r="G107" s="115"/>
      <c r="H107" s="115"/>
      <c r="I107" s="115"/>
      <c r="J107" s="116">
        <f>J211</f>
        <v>0</v>
      </c>
      <c r="L107" s="113"/>
    </row>
    <row r="108" spans="1:31" s="2" customFormat="1" ht="21.75" hidden="1" customHeight="1">
      <c r="A108" s="29"/>
      <c r="B108" s="30"/>
      <c r="C108" s="29"/>
      <c r="D108" s="29"/>
      <c r="E108" s="29"/>
      <c r="F108" s="29"/>
      <c r="G108" s="29"/>
      <c r="H108" s="29"/>
      <c r="I108" s="29"/>
      <c r="J108" s="29"/>
      <c r="K108" s="29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6.95" hidden="1" customHeight="1">
      <c r="A109" s="29"/>
      <c r="B109" s="44"/>
      <c r="C109" s="45"/>
      <c r="D109" s="45"/>
      <c r="E109" s="45"/>
      <c r="F109" s="45"/>
      <c r="G109" s="45"/>
      <c r="H109" s="45"/>
      <c r="I109" s="45"/>
      <c r="J109" s="45"/>
      <c r="K109" s="45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hidden="1"/>
    <row r="111" spans="1:31" hidden="1"/>
    <row r="112" spans="1:31" hidden="1"/>
    <row r="113" spans="1:63" s="2" customFormat="1" ht="6.95" customHeight="1">
      <c r="A113" s="29"/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3" s="2" customFormat="1" ht="24.95" customHeight="1">
      <c r="A114" s="29"/>
      <c r="B114" s="30"/>
      <c r="C114" s="18" t="s">
        <v>105</v>
      </c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3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3" s="2" customFormat="1" ht="12" customHeight="1">
      <c r="A116" s="29"/>
      <c r="B116" s="30"/>
      <c r="C116" s="24" t="s">
        <v>15</v>
      </c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3" s="2" customFormat="1" ht="16.5" customHeight="1">
      <c r="A117" s="29"/>
      <c r="B117" s="30"/>
      <c r="C117" s="29"/>
      <c r="D117" s="29"/>
      <c r="E117" s="213" t="str">
        <f>E7</f>
        <v>ZADANIE - Multifunkčné ihrisko - Humenné, Dubník</v>
      </c>
      <c r="F117" s="214"/>
      <c r="G117" s="214"/>
      <c r="H117" s="214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3" s="2" customFormat="1" ht="12" customHeight="1">
      <c r="A118" s="29"/>
      <c r="B118" s="30"/>
      <c r="C118" s="24" t="s">
        <v>87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3" s="2" customFormat="1" ht="16.5" customHeight="1">
      <c r="A119" s="29"/>
      <c r="B119" s="30"/>
      <c r="C119" s="29"/>
      <c r="D119" s="29"/>
      <c r="E119" s="185" t="str">
        <f>E9</f>
        <v>19-005-01.01 - Vlastný objekt</v>
      </c>
      <c r="F119" s="212"/>
      <c r="G119" s="212"/>
      <c r="H119" s="212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3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3" s="2" customFormat="1" ht="12" customHeight="1">
      <c r="A121" s="29"/>
      <c r="B121" s="30"/>
      <c r="C121" s="24" t="s">
        <v>19</v>
      </c>
      <c r="D121" s="29"/>
      <c r="E121" s="29"/>
      <c r="F121" s="22" t="str">
        <f>F12</f>
        <v xml:space="preserve"> </v>
      </c>
      <c r="G121" s="29"/>
      <c r="H121" s="29"/>
      <c r="I121" s="24" t="s">
        <v>21</v>
      </c>
      <c r="J121" s="52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3" s="2" customFormat="1" ht="6.95" customHeight="1">
      <c r="A122" s="29"/>
      <c r="B122" s="30"/>
      <c r="C122" s="29"/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3" s="2" customFormat="1" ht="15.2" customHeight="1">
      <c r="A123" s="29"/>
      <c r="B123" s="30"/>
      <c r="C123" s="24" t="s">
        <v>22</v>
      </c>
      <c r="D123" s="29"/>
      <c r="E123" s="29"/>
      <c r="F123" s="22" t="str">
        <f>E15</f>
        <v xml:space="preserve"> </v>
      </c>
      <c r="G123" s="29"/>
      <c r="H123" s="29"/>
      <c r="I123" s="24" t="s">
        <v>27</v>
      </c>
      <c r="J123" s="27" t="str">
        <f>E21</f>
        <v xml:space="preserve"> </v>
      </c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3" s="2" customFormat="1" ht="15.2" customHeight="1">
      <c r="A124" s="29"/>
      <c r="B124" s="30"/>
      <c r="C124" s="24" t="s">
        <v>25</v>
      </c>
      <c r="D124" s="29"/>
      <c r="E124" s="29"/>
      <c r="F124" s="22" t="str">
        <f>IF(E18="","",E18)</f>
        <v>Vyplň údaj</v>
      </c>
      <c r="G124" s="29"/>
      <c r="H124" s="29"/>
      <c r="I124" s="24" t="s">
        <v>29</v>
      </c>
      <c r="J124" s="27" t="str">
        <f>E24</f>
        <v xml:space="preserve"> </v>
      </c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3" s="2" customFormat="1" ht="10.3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63" s="11" customFormat="1" ht="29.25" customHeight="1">
      <c r="A126" s="117"/>
      <c r="B126" s="118"/>
      <c r="C126" s="119" t="s">
        <v>106</v>
      </c>
      <c r="D126" s="120" t="s">
        <v>56</v>
      </c>
      <c r="E126" s="120" t="s">
        <v>52</v>
      </c>
      <c r="F126" s="120" t="s">
        <v>53</v>
      </c>
      <c r="G126" s="120" t="s">
        <v>107</v>
      </c>
      <c r="H126" s="120" t="s">
        <v>108</v>
      </c>
      <c r="I126" s="120" t="s">
        <v>109</v>
      </c>
      <c r="J126" s="121" t="s">
        <v>91</v>
      </c>
      <c r="K126" s="122" t="s">
        <v>110</v>
      </c>
      <c r="L126" s="123"/>
      <c r="M126" s="59" t="s">
        <v>1</v>
      </c>
      <c r="N126" s="60" t="s">
        <v>35</v>
      </c>
      <c r="O126" s="60" t="s">
        <v>111</v>
      </c>
      <c r="P126" s="60" t="s">
        <v>112</v>
      </c>
      <c r="Q126" s="60" t="s">
        <v>113</v>
      </c>
      <c r="R126" s="60" t="s">
        <v>114</v>
      </c>
      <c r="S126" s="60" t="s">
        <v>115</v>
      </c>
      <c r="T126" s="61" t="s">
        <v>116</v>
      </c>
      <c r="U126" s="117"/>
      <c r="V126" s="117"/>
      <c r="W126" s="117"/>
      <c r="X126" s="117"/>
      <c r="Y126" s="117"/>
      <c r="Z126" s="117"/>
      <c r="AA126" s="117"/>
      <c r="AB126" s="117"/>
      <c r="AC126" s="117"/>
      <c r="AD126" s="117"/>
      <c r="AE126" s="117"/>
    </row>
    <row r="127" spans="1:63" s="2" customFormat="1" ht="22.9" customHeight="1">
      <c r="A127" s="29"/>
      <c r="B127" s="30"/>
      <c r="C127" s="66" t="s">
        <v>92</v>
      </c>
      <c r="D127" s="29"/>
      <c r="E127" s="29"/>
      <c r="F127" s="29"/>
      <c r="G127" s="29"/>
      <c r="H127" s="29"/>
      <c r="I127" s="29"/>
      <c r="J127" s="124">
        <f>BK127</f>
        <v>0</v>
      </c>
      <c r="K127" s="29"/>
      <c r="L127" s="30"/>
      <c r="M127" s="62"/>
      <c r="N127" s="53"/>
      <c r="O127" s="63"/>
      <c r="P127" s="125">
        <f>P128+P173+P205</f>
        <v>0</v>
      </c>
      <c r="Q127" s="63"/>
      <c r="R127" s="125">
        <f>R128+R173+R205</f>
        <v>0</v>
      </c>
      <c r="S127" s="63"/>
      <c r="T127" s="126">
        <f>T128+T173+T205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T127" s="14" t="s">
        <v>70</v>
      </c>
      <c r="AU127" s="14" t="s">
        <v>93</v>
      </c>
      <c r="BK127" s="127">
        <f>BK128+BK173+BK205</f>
        <v>0</v>
      </c>
    </row>
    <row r="128" spans="1:63" s="12" customFormat="1" ht="25.9" customHeight="1">
      <c r="B128" s="128"/>
      <c r="D128" s="129" t="s">
        <v>70</v>
      </c>
      <c r="E128" s="130" t="s">
        <v>117</v>
      </c>
      <c r="F128" s="130" t="s">
        <v>118</v>
      </c>
      <c r="I128" s="131"/>
      <c r="J128" s="132">
        <f>BK128</f>
        <v>0</v>
      </c>
      <c r="L128" s="128"/>
      <c r="M128" s="133"/>
      <c r="N128" s="134"/>
      <c r="O128" s="134"/>
      <c r="P128" s="135">
        <f>P129+P141+P155+P170</f>
        <v>0</v>
      </c>
      <c r="Q128" s="134"/>
      <c r="R128" s="135">
        <f>R129+R141+R155+R170</f>
        <v>0</v>
      </c>
      <c r="S128" s="134"/>
      <c r="T128" s="136">
        <f>T129+T141+T155+T170</f>
        <v>0</v>
      </c>
      <c r="AR128" s="129" t="s">
        <v>78</v>
      </c>
      <c r="AT128" s="137" t="s">
        <v>70</v>
      </c>
      <c r="AU128" s="137" t="s">
        <v>71</v>
      </c>
      <c r="AY128" s="129" t="s">
        <v>119</v>
      </c>
      <c r="BK128" s="138">
        <f>BK129+BK141+BK155+BK170</f>
        <v>0</v>
      </c>
    </row>
    <row r="129" spans="1:65" s="12" customFormat="1" ht="22.9" customHeight="1">
      <c r="B129" s="128"/>
      <c r="D129" s="129" t="s">
        <v>70</v>
      </c>
      <c r="E129" s="139" t="s">
        <v>78</v>
      </c>
      <c r="F129" s="139" t="s">
        <v>120</v>
      </c>
      <c r="I129" s="131"/>
      <c r="J129" s="140">
        <f>BK129</f>
        <v>0</v>
      </c>
      <c r="L129" s="128"/>
      <c r="M129" s="133"/>
      <c r="N129" s="134"/>
      <c r="O129" s="134"/>
      <c r="P129" s="135">
        <f>SUM(P130:P140)</f>
        <v>0</v>
      </c>
      <c r="Q129" s="134"/>
      <c r="R129" s="135">
        <f>SUM(R130:R140)</f>
        <v>0</v>
      </c>
      <c r="S129" s="134"/>
      <c r="T129" s="136">
        <f>SUM(T130:T140)</f>
        <v>0</v>
      </c>
      <c r="AR129" s="129" t="s">
        <v>78</v>
      </c>
      <c r="AT129" s="137" t="s">
        <v>70</v>
      </c>
      <c r="AU129" s="137" t="s">
        <v>78</v>
      </c>
      <c r="AY129" s="129" t="s">
        <v>119</v>
      </c>
      <c r="BK129" s="138">
        <f>SUM(BK130:BK140)</f>
        <v>0</v>
      </c>
    </row>
    <row r="130" spans="1:65" s="2" customFormat="1" ht="24.2" customHeight="1">
      <c r="A130" s="29"/>
      <c r="B130" s="141"/>
      <c r="C130" s="142" t="s">
        <v>78</v>
      </c>
      <c r="D130" s="142" t="s">
        <v>121</v>
      </c>
      <c r="E130" s="143" t="s">
        <v>122</v>
      </c>
      <c r="F130" s="144" t="s">
        <v>123</v>
      </c>
      <c r="G130" s="145" t="s">
        <v>124</v>
      </c>
      <c r="H130" s="146">
        <v>48</v>
      </c>
      <c r="I130" s="147"/>
      <c r="J130" s="148">
        <f t="shared" ref="J130:J140" si="0">ROUND(I130*H130,2)</f>
        <v>0</v>
      </c>
      <c r="K130" s="149"/>
      <c r="L130" s="30"/>
      <c r="M130" s="150" t="s">
        <v>1</v>
      </c>
      <c r="N130" s="151" t="s">
        <v>37</v>
      </c>
      <c r="O130" s="55"/>
      <c r="P130" s="152">
        <f t="shared" ref="P130:P140" si="1">O130*H130</f>
        <v>0</v>
      </c>
      <c r="Q130" s="152">
        <v>0</v>
      </c>
      <c r="R130" s="152">
        <f t="shared" ref="R130:R140" si="2">Q130*H130</f>
        <v>0</v>
      </c>
      <c r="S130" s="152">
        <v>0</v>
      </c>
      <c r="T130" s="153">
        <f t="shared" ref="T130:T140" si="3"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125</v>
      </c>
      <c r="AT130" s="154" t="s">
        <v>121</v>
      </c>
      <c r="AU130" s="154" t="s">
        <v>126</v>
      </c>
      <c r="AY130" s="14" t="s">
        <v>119</v>
      </c>
      <c r="BE130" s="155">
        <f t="shared" ref="BE130:BE140" si="4">IF(N130="základná",J130,0)</f>
        <v>0</v>
      </c>
      <c r="BF130" s="155">
        <f t="shared" ref="BF130:BF140" si="5">IF(N130="znížená",J130,0)</f>
        <v>0</v>
      </c>
      <c r="BG130" s="155">
        <f t="shared" ref="BG130:BG140" si="6">IF(N130="zákl. prenesená",J130,0)</f>
        <v>0</v>
      </c>
      <c r="BH130" s="155">
        <f t="shared" ref="BH130:BH140" si="7">IF(N130="zníž. prenesená",J130,0)</f>
        <v>0</v>
      </c>
      <c r="BI130" s="155">
        <f t="shared" ref="BI130:BI140" si="8">IF(N130="nulová",J130,0)</f>
        <v>0</v>
      </c>
      <c r="BJ130" s="14" t="s">
        <v>126</v>
      </c>
      <c r="BK130" s="155">
        <f t="shared" ref="BK130:BK140" si="9">ROUND(I130*H130,2)</f>
        <v>0</v>
      </c>
      <c r="BL130" s="14" t="s">
        <v>125</v>
      </c>
      <c r="BM130" s="154" t="s">
        <v>126</v>
      </c>
    </row>
    <row r="131" spans="1:65" s="2" customFormat="1" ht="24.2" customHeight="1">
      <c r="A131" s="29"/>
      <c r="B131" s="141"/>
      <c r="C131" s="142" t="s">
        <v>126</v>
      </c>
      <c r="D131" s="142" t="s">
        <v>121</v>
      </c>
      <c r="E131" s="143" t="s">
        <v>127</v>
      </c>
      <c r="F131" s="144" t="s">
        <v>128</v>
      </c>
      <c r="G131" s="145" t="s">
        <v>124</v>
      </c>
      <c r="H131" s="146">
        <v>120.72</v>
      </c>
      <c r="I131" s="147"/>
      <c r="J131" s="148">
        <f t="shared" si="0"/>
        <v>0</v>
      </c>
      <c r="K131" s="149"/>
      <c r="L131" s="30"/>
      <c r="M131" s="150" t="s">
        <v>1</v>
      </c>
      <c r="N131" s="151" t="s">
        <v>37</v>
      </c>
      <c r="O131" s="55"/>
      <c r="P131" s="152">
        <f t="shared" si="1"/>
        <v>0</v>
      </c>
      <c r="Q131" s="152">
        <v>0</v>
      </c>
      <c r="R131" s="152">
        <f t="shared" si="2"/>
        <v>0</v>
      </c>
      <c r="S131" s="152">
        <v>0</v>
      </c>
      <c r="T131" s="153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125</v>
      </c>
      <c r="AT131" s="154" t="s">
        <v>121</v>
      </c>
      <c r="AU131" s="154" t="s">
        <v>126</v>
      </c>
      <c r="AY131" s="14" t="s">
        <v>119</v>
      </c>
      <c r="BE131" s="155">
        <f t="shared" si="4"/>
        <v>0</v>
      </c>
      <c r="BF131" s="155">
        <f t="shared" si="5"/>
        <v>0</v>
      </c>
      <c r="BG131" s="155">
        <f t="shared" si="6"/>
        <v>0</v>
      </c>
      <c r="BH131" s="155">
        <f t="shared" si="7"/>
        <v>0</v>
      </c>
      <c r="BI131" s="155">
        <f t="shared" si="8"/>
        <v>0</v>
      </c>
      <c r="BJ131" s="14" t="s">
        <v>126</v>
      </c>
      <c r="BK131" s="155">
        <f t="shared" si="9"/>
        <v>0</v>
      </c>
      <c r="BL131" s="14" t="s">
        <v>125</v>
      </c>
      <c r="BM131" s="154" t="s">
        <v>125</v>
      </c>
    </row>
    <row r="132" spans="1:65" s="2" customFormat="1" ht="37.9" customHeight="1">
      <c r="A132" s="29"/>
      <c r="B132" s="141"/>
      <c r="C132" s="142" t="s">
        <v>129</v>
      </c>
      <c r="D132" s="142" t="s">
        <v>121</v>
      </c>
      <c r="E132" s="143" t="s">
        <v>130</v>
      </c>
      <c r="F132" s="144" t="s">
        <v>131</v>
      </c>
      <c r="G132" s="145" t="s">
        <v>124</v>
      </c>
      <c r="H132" s="146">
        <v>4.032</v>
      </c>
      <c r="I132" s="147"/>
      <c r="J132" s="148">
        <f t="shared" si="0"/>
        <v>0</v>
      </c>
      <c r="K132" s="149"/>
      <c r="L132" s="30"/>
      <c r="M132" s="150" t="s">
        <v>1</v>
      </c>
      <c r="N132" s="151" t="s">
        <v>37</v>
      </c>
      <c r="O132" s="55"/>
      <c r="P132" s="152">
        <f t="shared" si="1"/>
        <v>0</v>
      </c>
      <c r="Q132" s="152">
        <v>0</v>
      </c>
      <c r="R132" s="152">
        <f t="shared" si="2"/>
        <v>0</v>
      </c>
      <c r="S132" s="152">
        <v>0</v>
      </c>
      <c r="T132" s="153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125</v>
      </c>
      <c r="AT132" s="154" t="s">
        <v>121</v>
      </c>
      <c r="AU132" s="154" t="s">
        <v>126</v>
      </c>
      <c r="AY132" s="14" t="s">
        <v>119</v>
      </c>
      <c r="BE132" s="155">
        <f t="shared" si="4"/>
        <v>0</v>
      </c>
      <c r="BF132" s="155">
        <f t="shared" si="5"/>
        <v>0</v>
      </c>
      <c r="BG132" s="155">
        <f t="shared" si="6"/>
        <v>0</v>
      </c>
      <c r="BH132" s="155">
        <f t="shared" si="7"/>
        <v>0</v>
      </c>
      <c r="BI132" s="155">
        <f t="shared" si="8"/>
        <v>0</v>
      </c>
      <c r="BJ132" s="14" t="s">
        <v>126</v>
      </c>
      <c r="BK132" s="155">
        <f t="shared" si="9"/>
        <v>0</v>
      </c>
      <c r="BL132" s="14" t="s">
        <v>125</v>
      </c>
      <c r="BM132" s="154" t="s">
        <v>132</v>
      </c>
    </row>
    <row r="133" spans="1:65" s="2" customFormat="1" ht="49.15" customHeight="1">
      <c r="A133" s="29"/>
      <c r="B133" s="141"/>
      <c r="C133" s="142" t="s">
        <v>125</v>
      </c>
      <c r="D133" s="142" t="s">
        <v>121</v>
      </c>
      <c r="E133" s="143" t="s">
        <v>133</v>
      </c>
      <c r="F133" s="144" t="s">
        <v>134</v>
      </c>
      <c r="G133" s="145" t="s">
        <v>124</v>
      </c>
      <c r="H133" s="146">
        <v>0.4</v>
      </c>
      <c r="I133" s="147"/>
      <c r="J133" s="148">
        <f t="shared" si="0"/>
        <v>0</v>
      </c>
      <c r="K133" s="149"/>
      <c r="L133" s="30"/>
      <c r="M133" s="150" t="s">
        <v>1</v>
      </c>
      <c r="N133" s="151" t="s">
        <v>37</v>
      </c>
      <c r="O133" s="55"/>
      <c r="P133" s="152">
        <f t="shared" si="1"/>
        <v>0</v>
      </c>
      <c r="Q133" s="152">
        <v>0</v>
      </c>
      <c r="R133" s="152">
        <f t="shared" si="2"/>
        <v>0</v>
      </c>
      <c r="S133" s="152">
        <v>0</v>
      </c>
      <c r="T133" s="153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125</v>
      </c>
      <c r="AT133" s="154" t="s">
        <v>121</v>
      </c>
      <c r="AU133" s="154" t="s">
        <v>126</v>
      </c>
      <c r="AY133" s="14" t="s">
        <v>119</v>
      </c>
      <c r="BE133" s="155">
        <f t="shared" si="4"/>
        <v>0</v>
      </c>
      <c r="BF133" s="155">
        <f t="shared" si="5"/>
        <v>0</v>
      </c>
      <c r="BG133" s="155">
        <f t="shared" si="6"/>
        <v>0</v>
      </c>
      <c r="BH133" s="155">
        <f t="shared" si="7"/>
        <v>0</v>
      </c>
      <c r="BI133" s="155">
        <f t="shared" si="8"/>
        <v>0</v>
      </c>
      <c r="BJ133" s="14" t="s">
        <v>126</v>
      </c>
      <c r="BK133" s="155">
        <f t="shared" si="9"/>
        <v>0</v>
      </c>
      <c r="BL133" s="14" t="s">
        <v>125</v>
      </c>
      <c r="BM133" s="154" t="s">
        <v>135</v>
      </c>
    </row>
    <row r="134" spans="1:65" s="2" customFormat="1" ht="37.9" customHeight="1">
      <c r="A134" s="29"/>
      <c r="B134" s="141"/>
      <c r="C134" s="142" t="s">
        <v>136</v>
      </c>
      <c r="D134" s="142" t="s">
        <v>121</v>
      </c>
      <c r="E134" s="143" t="s">
        <v>137</v>
      </c>
      <c r="F134" s="144" t="s">
        <v>138</v>
      </c>
      <c r="G134" s="145" t="s">
        <v>124</v>
      </c>
      <c r="H134" s="146">
        <v>6.75</v>
      </c>
      <c r="I134" s="147"/>
      <c r="J134" s="148">
        <f t="shared" si="0"/>
        <v>0</v>
      </c>
      <c r="K134" s="149"/>
      <c r="L134" s="30"/>
      <c r="M134" s="150" t="s">
        <v>1</v>
      </c>
      <c r="N134" s="151" t="s">
        <v>37</v>
      </c>
      <c r="O134" s="55"/>
      <c r="P134" s="152">
        <f t="shared" si="1"/>
        <v>0</v>
      </c>
      <c r="Q134" s="152">
        <v>0</v>
      </c>
      <c r="R134" s="152">
        <f t="shared" si="2"/>
        <v>0</v>
      </c>
      <c r="S134" s="152">
        <v>0</v>
      </c>
      <c r="T134" s="153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125</v>
      </c>
      <c r="AT134" s="154" t="s">
        <v>121</v>
      </c>
      <c r="AU134" s="154" t="s">
        <v>126</v>
      </c>
      <c r="AY134" s="14" t="s">
        <v>119</v>
      </c>
      <c r="BE134" s="155">
        <f t="shared" si="4"/>
        <v>0</v>
      </c>
      <c r="BF134" s="155">
        <f t="shared" si="5"/>
        <v>0</v>
      </c>
      <c r="BG134" s="155">
        <f t="shared" si="6"/>
        <v>0</v>
      </c>
      <c r="BH134" s="155">
        <f t="shared" si="7"/>
        <v>0</v>
      </c>
      <c r="BI134" s="155">
        <f t="shared" si="8"/>
        <v>0</v>
      </c>
      <c r="BJ134" s="14" t="s">
        <v>126</v>
      </c>
      <c r="BK134" s="155">
        <f t="shared" si="9"/>
        <v>0</v>
      </c>
      <c r="BL134" s="14" t="s">
        <v>125</v>
      </c>
      <c r="BM134" s="154" t="s">
        <v>139</v>
      </c>
    </row>
    <row r="135" spans="1:65" s="2" customFormat="1" ht="24.2" customHeight="1">
      <c r="A135" s="29"/>
      <c r="B135" s="141"/>
      <c r="C135" s="142" t="s">
        <v>132</v>
      </c>
      <c r="D135" s="142" t="s">
        <v>121</v>
      </c>
      <c r="E135" s="143" t="s">
        <v>140</v>
      </c>
      <c r="F135" s="144" t="s">
        <v>141</v>
      </c>
      <c r="G135" s="145" t="s">
        <v>124</v>
      </c>
      <c r="H135" s="146">
        <v>12.75</v>
      </c>
      <c r="I135" s="147"/>
      <c r="J135" s="148">
        <f t="shared" si="0"/>
        <v>0</v>
      </c>
      <c r="K135" s="149"/>
      <c r="L135" s="30"/>
      <c r="M135" s="150" t="s">
        <v>1</v>
      </c>
      <c r="N135" s="151" t="s">
        <v>37</v>
      </c>
      <c r="O135" s="55"/>
      <c r="P135" s="152">
        <f t="shared" si="1"/>
        <v>0</v>
      </c>
      <c r="Q135" s="152">
        <v>0</v>
      </c>
      <c r="R135" s="152">
        <f t="shared" si="2"/>
        <v>0</v>
      </c>
      <c r="S135" s="152">
        <v>0</v>
      </c>
      <c r="T135" s="153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125</v>
      </c>
      <c r="AT135" s="154" t="s">
        <v>121</v>
      </c>
      <c r="AU135" s="154" t="s">
        <v>126</v>
      </c>
      <c r="AY135" s="14" t="s">
        <v>119</v>
      </c>
      <c r="BE135" s="155">
        <f t="shared" si="4"/>
        <v>0</v>
      </c>
      <c r="BF135" s="155">
        <f t="shared" si="5"/>
        <v>0</v>
      </c>
      <c r="BG135" s="155">
        <f t="shared" si="6"/>
        <v>0</v>
      </c>
      <c r="BH135" s="155">
        <f t="shared" si="7"/>
        <v>0</v>
      </c>
      <c r="BI135" s="155">
        <f t="shared" si="8"/>
        <v>0</v>
      </c>
      <c r="BJ135" s="14" t="s">
        <v>126</v>
      </c>
      <c r="BK135" s="155">
        <f t="shared" si="9"/>
        <v>0</v>
      </c>
      <c r="BL135" s="14" t="s">
        <v>125</v>
      </c>
      <c r="BM135" s="154" t="s">
        <v>142</v>
      </c>
    </row>
    <row r="136" spans="1:65" s="2" customFormat="1" ht="37.9" customHeight="1">
      <c r="A136" s="29"/>
      <c r="B136" s="141"/>
      <c r="C136" s="142" t="s">
        <v>143</v>
      </c>
      <c r="D136" s="142" t="s">
        <v>121</v>
      </c>
      <c r="E136" s="143" t="s">
        <v>144</v>
      </c>
      <c r="F136" s="144" t="s">
        <v>145</v>
      </c>
      <c r="G136" s="145" t="s">
        <v>124</v>
      </c>
      <c r="H136" s="146">
        <v>18</v>
      </c>
      <c r="I136" s="147"/>
      <c r="J136" s="148">
        <f t="shared" si="0"/>
        <v>0</v>
      </c>
      <c r="K136" s="149"/>
      <c r="L136" s="30"/>
      <c r="M136" s="150" t="s">
        <v>1</v>
      </c>
      <c r="N136" s="151" t="s">
        <v>37</v>
      </c>
      <c r="O136" s="55"/>
      <c r="P136" s="152">
        <f t="shared" si="1"/>
        <v>0</v>
      </c>
      <c r="Q136" s="152">
        <v>0</v>
      </c>
      <c r="R136" s="152">
        <f t="shared" si="2"/>
        <v>0</v>
      </c>
      <c r="S136" s="152">
        <v>0</v>
      </c>
      <c r="T136" s="153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4" t="s">
        <v>125</v>
      </c>
      <c r="AT136" s="154" t="s">
        <v>121</v>
      </c>
      <c r="AU136" s="154" t="s">
        <v>126</v>
      </c>
      <c r="AY136" s="14" t="s">
        <v>119</v>
      </c>
      <c r="BE136" s="155">
        <f t="shared" si="4"/>
        <v>0</v>
      </c>
      <c r="BF136" s="155">
        <f t="shared" si="5"/>
        <v>0</v>
      </c>
      <c r="BG136" s="155">
        <f t="shared" si="6"/>
        <v>0</v>
      </c>
      <c r="BH136" s="155">
        <f t="shared" si="7"/>
        <v>0</v>
      </c>
      <c r="BI136" s="155">
        <f t="shared" si="8"/>
        <v>0</v>
      </c>
      <c r="BJ136" s="14" t="s">
        <v>126</v>
      </c>
      <c r="BK136" s="155">
        <f t="shared" si="9"/>
        <v>0</v>
      </c>
      <c r="BL136" s="14" t="s">
        <v>125</v>
      </c>
      <c r="BM136" s="154" t="s">
        <v>146</v>
      </c>
    </row>
    <row r="137" spans="1:65" s="2" customFormat="1" ht="24.2" customHeight="1">
      <c r="A137" s="29"/>
      <c r="B137" s="141"/>
      <c r="C137" s="142" t="s">
        <v>135</v>
      </c>
      <c r="D137" s="142" t="s">
        <v>121</v>
      </c>
      <c r="E137" s="143" t="s">
        <v>147</v>
      </c>
      <c r="F137" s="144" t="s">
        <v>148</v>
      </c>
      <c r="G137" s="145" t="s">
        <v>124</v>
      </c>
      <c r="H137" s="146">
        <v>4</v>
      </c>
      <c r="I137" s="147"/>
      <c r="J137" s="148">
        <f t="shared" si="0"/>
        <v>0</v>
      </c>
      <c r="K137" s="149"/>
      <c r="L137" s="30"/>
      <c r="M137" s="150" t="s">
        <v>1</v>
      </c>
      <c r="N137" s="151" t="s">
        <v>37</v>
      </c>
      <c r="O137" s="55"/>
      <c r="P137" s="152">
        <f t="shared" si="1"/>
        <v>0</v>
      </c>
      <c r="Q137" s="152">
        <v>0</v>
      </c>
      <c r="R137" s="152">
        <f t="shared" si="2"/>
        <v>0</v>
      </c>
      <c r="S137" s="152">
        <v>0</v>
      </c>
      <c r="T137" s="153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125</v>
      </c>
      <c r="AT137" s="154" t="s">
        <v>121</v>
      </c>
      <c r="AU137" s="154" t="s">
        <v>126</v>
      </c>
      <c r="AY137" s="14" t="s">
        <v>119</v>
      </c>
      <c r="BE137" s="155">
        <f t="shared" si="4"/>
        <v>0</v>
      </c>
      <c r="BF137" s="155">
        <f t="shared" si="5"/>
        <v>0</v>
      </c>
      <c r="BG137" s="155">
        <f t="shared" si="6"/>
        <v>0</v>
      </c>
      <c r="BH137" s="155">
        <f t="shared" si="7"/>
        <v>0</v>
      </c>
      <c r="BI137" s="155">
        <f t="shared" si="8"/>
        <v>0</v>
      </c>
      <c r="BJ137" s="14" t="s">
        <v>126</v>
      </c>
      <c r="BK137" s="155">
        <f t="shared" si="9"/>
        <v>0</v>
      </c>
      <c r="BL137" s="14" t="s">
        <v>125</v>
      </c>
      <c r="BM137" s="154" t="s">
        <v>149</v>
      </c>
    </row>
    <row r="138" spans="1:65" s="2" customFormat="1" ht="24.2" customHeight="1">
      <c r="A138" s="29"/>
      <c r="B138" s="141"/>
      <c r="C138" s="142" t="s">
        <v>150</v>
      </c>
      <c r="D138" s="142" t="s">
        <v>121</v>
      </c>
      <c r="E138" s="143" t="s">
        <v>151</v>
      </c>
      <c r="F138" s="144" t="s">
        <v>152</v>
      </c>
      <c r="G138" s="145" t="s">
        <v>124</v>
      </c>
      <c r="H138" s="146">
        <v>6.35</v>
      </c>
      <c r="I138" s="147"/>
      <c r="J138" s="148">
        <f t="shared" si="0"/>
        <v>0</v>
      </c>
      <c r="K138" s="149"/>
      <c r="L138" s="30"/>
      <c r="M138" s="150" t="s">
        <v>1</v>
      </c>
      <c r="N138" s="151" t="s">
        <v>37</v>
      </c>
      <c r="O138" s="55"/>
      <c r="P138" s="152">
        <f t="shared" si="1"/>
        <v>0</v>
      </c>
      <c r="Q138" s="152">
        <v>0</v>
      </c>
      <c r="R138" s="152">
        <f t="shared" si="2"/>
        <v>0</v>
      </c>
      <c r="S138" s="152">
        <v>0</v>
      </c>
      <c r="T138" s="153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125</v>
      </c>
      <c r="AT138" s="154" t="s">
        <v>121</v>
      </c>
      <c r="AU138" s="154" t="s">
        <v>126</v>
      </c>
      <c r="AY138" s="14" t="s">
        <v>119</v>
      </c>
      <c r="BE138" s="155">
        <f t="shared" si="4"/>
        <v>0</v>
      </c>
      <c r="BF138" s="155">
        <f t="shared" si="5"/>
        <v>0</v>
      </c>
      <c r="BG138" s="155">
        <f t="shared" si="6"/>
        <v>0</v>
      </c>
      <c r="BH138" s="155">
        <f t="shared" si="7"/>
        <v>0</v>
      </c>
      <c r="BI138" s="155">
        <f t="shared" si="8"/>
        <v>0</v>
      </c>
      <c r="BJ138" s="14" t="s">
        <v>126</v>
      </c>
      <c r="BK138" s="155">
        <f t="shared" si="9"/>
        <v>0</v>
      </c>
      <c r="BL138" s="14" t="s">
        <v>125</v>
      </c>
      <c r="BM138" s="154" t="s">
        <v>153</v>
      </c>
    </row>
    <row r="139" spans="1:65" s="2" customFormat="1" ht="24.2" customHeight="1">
      <c r="A139" s="29"/>
      <c r="B139" s="141"/>
      <c r="C139" s="142" t="s">
        <v>139</v>
      </c>
      <c r="D139" s="142" t="s">
        <v>121</v>
      </c>
      <c r="E139" s="143" t="s">
        <v>154</v>
      </c>
      <c r="F139" s="144" t="s">
        <v>155</v>
      </c>
      <c r="G139" s="145" t="s">
        <v>156</v>
      </c>
      <c r="H139" s="146">
        <v>112.2</v>
      </c>
      <c r="I139" s="147"/>
      <c r="J139" s="148">
        <f t="shared" si="0"/>
        <v>0</v>
      </c>
      <c r="K139" s="149"/>
      <c r="L139" s="30"/>
      <c r="M139" s="150" t="s">
        <v>1</v>
      </c>
      <c r="N139" s="151" t="s">
        <v>37</v>
      </c>
      <c r="O139" s="55"/>
      <c r="P139" s="152">
        <f t="shared" si="1"/>
        <v>0</v>
      </c>
      <c r="Q139" s="152">
        <v>0</v>
      </c>
      <c r="R139" s="152">
        <f t="shared" si="2"/>
        <v>0</v>
      </c>
      <c r="S139" s="152">
        <v>0</v>
      </c>
      <c r="T139" s="153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125</v>
      </c>
      <c r="AT139" s="154" t="s">
        <v>121</v>
      </c>
      <c r="AU139" s="154" t="s">
        <v>126</v>
      </c>
      <c r="AY139" s="14" t="s">
        <v>119</v>
      </c>
      <c r="BE139" s="155">
        <f t="shared" si="4"/>
        <v>0</v>
      </c>
      <c r="BF139" s="155">
        <f t="shared" si="5"/>
        <v>0</v>
      </c>
      <c r="BG139" s="155">
        <f t="shared" si="6"/>
        <v>0</v>
      </c>
      <c r="BH139" s="155">
        <f t="shared" si="7"/>
        <v>0</v>
      </c>
      <c r="BI139" s="155">
        <f t="shared" si="8"/>
        <v>0</v>
      </c>
      <c r="BJ139" s="14" t="s">
        <v>126</v>
      </c>
      <c r="BK139" s="155">
        <f t="shared" si="9"/>
        <v>0</v>
      </c>
      <c r="BL139" s="14" t="s">
        <v>125</v>
      </c>
      <c r="BM139" s="154" t="s">
        <v>7</v>
      </c>
    </row>
    <row r="140" spans="1:65" s="2" customFormat="1" ht="14.45" customHeight="1">
      <c r="A140" s="29"/>
      <c r="B140" s="141"/>
      <c r="C140" s="142" t="s">
        <v>157</v>
      </c>
      <c r="D140" s="142" t="s">
        <v>121</v>
      </c>
      <c r="E140" s="143" t="s">
        <v>158</v>
      </c>
      <c r="F140" s="144" t="s">
        <v>159</v>
      </c>
      <c r="G140" s="145" t="s">
        <v>160</v>
      </c>
      <c r="H140" s="146">
        <v>100</v>
      </c>
      <c r="I140" s="147"/>
      <c r="J140" s="148">
        <f t="shared" si="0"/>
        <v>0</v>
      </c>
      <c r="K140" s="149"/>
      <c r="L140" s="30"/>
      <c r="M140" s="150" t="s">
        <v>1</v>
      </c>
      <c r="N140" s="151" t="s">
        <v>37</v>
      </c>
      <c r="O140" s="55"/>
      <c r="P140" s="152">
        <f t="shared" si="1"/>
        <v>0</v>
      </c>
      <c r="Q140" s="152">
        <v>0</v>
      </c>
      <c r="R140" s="152">
        <f t="shared" si="2"/>
        <v>0</v>
      </c>
      <c r="S140" s="152">
        <v>0</v>
      </c>
      <c r="T140" s="153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4" t="s">
        <v>125</v>
      </c>
      <c r="AT140" s="154" t="s">
        <v>121</v>
      </c>
      <c r="AU140" s="154" t="s">
        <v>126</v>
      </c>
      <c r="AY140" s="14" t="s">
        <v>119</v>
      </c>
      <c r="BE140" s="155">
        <f t="shared" si="4"/>
        <v>0</v>
      </c>
      <c r="BF140" s="155">
        <f t="shared" si="5"/>
        <v>0</v>
      </c>
      <c r="BG140" s="155">
        <f t="shared" si="6"/>
        <v>0</v>
      </c>
      <c r="BH140" s="155">
        <f t="shared" si="7"/>
        <v>0</v>
      </c>
      <c r="BI140" s="155">
        <f t="shared" si="8"/>
        <v>0</v>
      </c>
      <c r="BJ140" s="14" t="s">
        <v>126</v>
      </c>
      <c r="BK140" s="155">
        <f t="shared" si="9"/>
        <v>0</v>
      </c>
      <c r="BL140" s="14" t="s">
        <v>125</v>
      </c>
      <c r="BM140" s="154" t="s">
        <v>161</v>
      </c>
    </row>
    <row r="141" spans="1:65" s="12" customFormat="1" ht="22.9" customHeight="1">
      <c r="B141" s="128"/>
      <c r="D141" s="129" t="s">
        <v>70</v>
      </c>
      <c r="E141" s="139" t="s">
        <v>126</v>
      </c>
      <c r="F141" s="139" t="s">
        <v>162</v>
      </c>
      <c r="I141" s="131"/>
      <c r="J141" s="140">
        <f>BK141</f>
        <v>0</v>
      </c>
      <c r="L141" s="128"/>
      <c r="M141" s="133"/>
      <c r="N141" s="134"/>
      <c r="O141" s="134"/>
      <c r="P141" s="135">
        <f>SUM(P142:P154)</f>
        <v>0</v>
      </c>
      <c r="Q141" s="134"/>
      <c r="R141" s="135">
        <f>SUM(R142:R154)</f>
        <v>0</v>
      </c>
      <c r="S141" s="134"/>
      <c r="T141" s="136">
        <f>SUM(T142:T154)</f>
        <v>0</v>
      </c>
      <c r="AR141" s="129" t="s">
        <v>78</v>
      </c>
      <c r="AT141" s="137" t="s">
        <v>70</v>
      </c>
      <c r="AU141" s="137" t="s">
        <v>78</v>
      </c>
      <c r="AY141" s="129" t="s">
        <v>119</v>
      </c>
      <c r="BK141" s="138">
        <f>SUM(BK142:BK154)</f>
        <v>0</v>
      </c>
    </row>
    <row r="142" spans="1:65" s="2" customFormat="1" ht="24.2" customHeight="1">
      <c r="A142" s="29"/>
      <c r="B142" s="141"/>
      <c r="C142" s="142" t="s">
        <v>142</v>
      </c>
      <c r="D142" s="142" t="s">
        <v>121</v>
      </c>
      <c r="E142" s="143" t="s">
        <v>163</v>
      </c>
      <c r="F142" s="144" t="s">
        <v>164</v>
      </c>
      <c r="G142" s="145" t="s">
        <v>156</v>
      </c>
      <c r="H142" s="146">
        <v>244</v>
      </c>
      <c r="I142" s="147"/>
      <c r="J142" s="148">
        <f t="shared" ref="J142:J154" si="10">ROUND(I142*H142,2)</f>
        <v>0</v>
      </c>
      <c r="K142" s="149"/>
      <c r="L142" s="30"/>
      <c r="M142" s="150" t="s">
        <v>1</v>
      </c>
      <c r="N142" s="151" t="s">
        <v>37</v>
      </c>
      <c r="O142" s="55"/>
      <c r="P142" s="152">
        <f t="shared" ref="P142:P154" si="11">O142*H142</f>
        <v>0</v>
      </c>
      <c r="Q142" s="152">
        <v>0</v>
      </c>
      <c r="R142" s="152">
        <f t="shared" ref="R142:R154" si="12">Q142*H142</f>
        <v>0</v>
      </c>
      <c r="S142" s="152">
        <v>0</v>
      </c>
      <c r="T142" s="153">
        <f t="shared" ref="T142:T154" si="13"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54" t="s">
        <v>125</v>
      </c>
      <c r="AT142" s="154" t="s">
        <v>121</v>
      </c>
      <c r="AU142" s="154" t="s">
        <v>126</v>
      </c>
      <c r="AY142" s="14" t="s">
        <v>119</v>
      </c>
      <c r="BE142" s="155">
        <f t="shared" ref="BE142:BE154" si="14">IF(N142="základná",J142,0)</f>
        <v>0</v>
      </c>
      <c r="BF142" s="155">
        <f t="shared" ref="BF142:BF154" si="15">IF(N142="znížená",J142,0)</f>
        <v>0</v>
      </c>
      <c r="BG142" s="155">
        <f t="shared" ref="BG142:BG154" si="16">IF(N142="zákl. prenesená",J142,0)</f>
        <v>0</v>
      </c>
      <c r="BH142" s="155">
        <f t="shared" ref="BH142:BH154" si="17">IF(N142="zníž. prenesená",J142,0)</f>
        <v>0</v>
      </c>
      <c r="BI142" s="155">
        <f t="shared" ref="BI142:BI154" si="18">IF(N142="nulová",J142,0)</f>
        <v>0</v>
      </c>
      <c r="BJ142" s="14" t="s">
        <v>126</v>
      </c>
      <c r="BK142" s="155">
        <f t="shared" ref="BK142:BK154" si="19">ROUND(I142*H142,2)</f>
        <v>0</v>
      </c>
      <c r="BL142" s="14" t="s">
        <v>125</v>
      </c>
      <c r="BM142" s="154" t="s">
        <v>165</v>
      </c>
    </row>
    <row r="143" spans="1:65" s="2" customFormat="1" ht="24.2" customHeight="1">
      <c r="A143" s="29"/>
      <c r="B143" s="141"/>
      <c r="C143" s="156" t="s">
        <v>166</v>
      </c>
      <c r="D143" s="156" t="s">
        <v>167</v>
      </c>
      <c r="E143" s="157" t="s">
        <v>168</v>
      </c>
      <c r="F143" s="158" t="s">
        <v>169</v>
      </c>
      <c r="G143" s="159" t="s">
        <v>156</v>
      </c>
      <c r="H143" s="160">
        <v>248.88</v>
      </c>
      <c r="I143" s="161"/>
      <c r="J143" s="162">
        <f t="shared" si="10"/>
        <v>0</v>
      </c>
      <c r="K143" s="163"/>
      <c r="L143" s="164"/>
      <c r="M143" s="165" t="s">
        <v>1</v>
      </c>
      <c r="N143" s="166" t="s">
        <v>37</v>
      </c>
      <c r="O143" s="55"/>
      <c r="P143" s="152">
        <f t="shared" si="11"/>
        <v>0</v>
      </c>
      <c r="Q143" s="152">
        <v>0</v>
      </c>
      <c r="R143" s="152">
        <f t="shared" si="12"/>
        <v>0</v>
      </c>
      <c r="S143" s="152">
        <v>0</v>
      </c>
      <c r="T143" s="153">
        <f t="shared" si="1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4" t="s">
        <v>135</v>
      </c>
      <c r="AT143" s="154" t="s">
        <v>167</v>
      </c>
      <c r="AU143" s="154" t="s">
        <v>126</v>
      </c>
      <c r="AY143" s="14" t="s">
        <v>119</v>
      </c>
      <c r="BE143" s="155">
        <f t="shared" si="14"/>
        <v>0</v>
      </c>
      <c r="BF143" s="155">
        <f t="shared" si="15"/>
        <v>0</v>
      </c>
      <c r="BG143" s="155">
        <f t="shared" si="16"/>
        <v>0</v>
      </c>
      <c r="BH143" s="155">
        <f t="shared" si="17"/>
        <v>0</v>
      </c>
      <c r="BI143" s="155">
        <f t="shared" si="18"/>
        <v>0</v>
      </c>
      <c r="BJ143" s="14" t="s">
        <v>126</v>
      </c>
      <c r="BK143" s="155">
        <f t="shared" si="19"/>
        <v>0</v>
      </c>
      <c r="BL143" s="14" t="s">
        <v>125</v>
      </c>
      <c r="BM143" s="154" t="s">
        <v>170</v>
      </c>
    </row>
    <row r="144" spans="1:65" s="2" customFormat="1" ht="24.2" customHeight="1">
      <c r="A144" s="29"/>
      <c r="B144" s="141"/>
      <c r="C144" s="142" t="s">
        <v>146</v>
      </c>
      <c r="D144" s="142" t="s">
        <v>121</v>
      </c>
      <c r="E144" s="143" t="s">
        <v>171</v>
      </c>
      <c r="F144" s="144" t="s">
        <v>172</v>
      </c>
      <c r="G144" s="145" t="s">
        <v>124</v>
      </c>
      <c r="H144" s="146">
        <v>18</v>
      </c>
      <c r="I144" s="147"/>
      <c r="J144" s="148">
        <f t="shared" si="10"/>
        <v>0</v>
      </c>
      <c r="K144" s="149"/>
      <c r="L144" s="30"/>
      <c r="M144" s="150" t="s">
        <v>1</v>
      </c>
      <c r="N144" s="151" t="s">
        <v>37</v>
      </c>
      <c r="O144" s="55"/>
      <c r="P144" s="152">
        <f t="shared" si="11"/>
        <v>0</v>
      </c>
      <c r="Q144" s="152">
        <v>0</v>
      </c>
      <c r="R144" s="152">
        <f t="shared" si="12"/>
        <v>0</v>
      </c>
      <c r="S144" s="152">
        <v>0</v>
      </c>
      <c r="T144" s="153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125</v>
      </c>
      <c r="AT144" s="154" t="s">
        <v>121</v>
      </c>
      <c r="AU144" s="154" t="s">
        <v>126</v>
      </c>
      <c r="AY144" s="14" t="s">
        <v>119</v>
      </c>
      <c r="BE144" s="155">
        <f t="shared" si="14"/>
        <v>0</v>
      </c>
      <c r="BF144" s="155">
        <f t="shared" si="15"/>
        <v>0</v>
      </c>
      <c r="BG144" s="155">
        <f t="shared" si="16"/>
        <v>0</v>
      </c>
      <c r="BH144" s="155">
        <f t="shared" si="17"/>
        <v>0</v>
      </c>
      <c r="BI144" s="155">
        <f t="shared" si="18"/>
        <v>0</v>
      </c>
      <c r="BJ144" s="14" t="s">
        <v>126</v>
      </c>
      <c r="BK144" s="155">
        <f t="shared" si="19"/>
        <v>0</v>
      </c>
      <c r="BL144" s="14" t="s">
        <v>125</v>
      </c>
      <c r="BM144" s="154" t="s">
        <v>173</v>
      </c>
    </row>
    <row r="145" spans="1:65" s="2" customFormat="1" ht="24.2" customHeight="1">
      <c r="A145" s="29"/>
      <c r="B145" s="141"/>
      <c r="C145" s="156" t="s">
        <v>174</v>
      </c>
      <c r="D145" s="156" t="s">
        <v>167</v>
      </c>
      <c r="E145" s="157" t="s">
        <v>175</v>
      </c>
      <c r="F145" s="158" t="s">
        <v>176</v>
      </c>
      <c r="G145" s="159" t="s">
        <v>177</v>
      </c>
      <c r="H145" s="160">
        <v>32.4</v>
      </c>
      <c r="I145" s="161"/>
      <c r="J145" s="162">
        <f t="shared" si="10"/>
        <v>0</v>
      </c>
      <c r="K145" s="163"/>
      <c r="L145" s="164"/>
      <c r="M145" s="165" t="s">
        <v>1</v>
      </c>
      <c r="N145" s="166" t="s">
        <v>37</v>
      </c>
      <c r="O145" s="55"/>
      <c r="P145" s="152">
        <f t="shared" si="11"/>
        <v>0</v>
      </c>
      <c r="Q145" s="152">
        <v>0</v>
      </c>
      <c r="R145" s="152">
        <f t="shared" si="12"/>
        <v>0</v>
      </c>
      <c r="S145" s="152">
        <v>0</v>
      </c>
      <c r="T145" s="153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54" t="s">
        <v>135</v>
      </c>
      <c r="AT145" s="154" t="s">
        <v>167</v>
      </c>
      <c r="AU145" s="154" t="s">
        <v>126</v>
      </c>
      <c r="AY145" s="14" t="s">
        <v>119</v>
      </c>
      <c r="BE145" s="155">
        <f t="shared" si="14"/>
        <v>0</v>
      </c>
      <c r="BF145" s="155">
        <f t="shared" si="15"/>
        <v>0</v>
      </c>
      <c r="BG145" s="155">
        <f t="shared" si="16"/>
        <v>0</v>
      </c>
      <c r="BH145" s="155">
        <f t="shared" si="17"/>
        <v>0</v>
      </c>
      <c r="BI145" s="155">
        <f t="shared" si="18"/>
        <v>0</v>
      </c>
      <c r="BJ145" s="14" t="s">
        <v>126</v>
      </c>
      <c r="BK145" s="155">
        <f t="shared" si="19"/>
        <v>0</v>
      </c>
      <c r="BL145" s="14" t="s">
        <v>125</v>
      </c>
      <c r="BM145" s="154" t="s">
        <v>178</v>
      </c>
    </row>
    <row r="146" spans="1:65" s="2" customFormat="1" ht="24.2" customHeight="1">
      <c r="A146" s="29"/>
      <c r="B146" s="141"/>
      <c r="C146" s="142" t="s">
        <v>149</v>
      </c>
      <c r="D146" s="142" t="s">
        <v>121</v>
      </c>
      <c r="E146" s="143" t="s">
        <v>179</v>
      </c>
      <c r="F146" s="144" t="s">
        <v>180</v>
      </c>
      <c r="G146" s="145" t="s">
        <v>181</v>
      </c>
      <c r="H146" s="146">
        <v>148.5</v>
      </c>
      <c r="I146" s="147"/>
      <c r="J146" s="148">
        <f t="shared" si="10"/>
        <v>0</v>
      </c>
      <c r="K146" s="149"/>
      <c r="L146" s="30"/>
      <c r="M146" s="150" t="s">
        <v>1</v>
      </c>
      <c r="N146" s="151" t="s">
        <v>37</v>
      </c>
      <c r="O146" s="55"/>
      <c r="P146" s="152">
        <f t="shared" si="11"/>
        <v>0</v>
      </c>
      <c r="Q146" s="152">
        <v>0</v>
      </c>
      <c r="R146" s="152">
        <f t="shared" si="12"/>
        <v>0</v>
      </c>
      <c r="S146" s="152">
        <v>0</v>
      </c>
      <c r="T146" s="153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54" t="s">
        <v>125</v>
      </c>
      <c r="AT146" s="154" t="s">
        <v>121</v>
      </c>
      <c r="AU146" s="154" t="s">
        <v>126</v>
      </c>
      <c r="AY146" s="14" t="s">
        <v>119</v>
      </c>
      <c r="BE146" s="155">
        <f t="shared" si="14"/>
        <v>0</v>
      </c>
      <c r="BF146" s="155">
        <f t="shared" si="15"/>
        <v>0</v>
      </c>
      <c r="BG146" s="155">
        <f t="shared" si="16"/>
        <v>0</v>
      </c>
      <c r="BH146" s="155">
        <f t="shared" si="17"/>
        <v>0</v>
      </c>
      <c r="BI146" s="155">
        <f t="shared" si="18"/>
        <v>0</v>
      </c>
      <c r="BJ146" s="14" t="s">
        <v>126</v>
      </c>
      <c r="BK146" s="155">
        <f t="shared" si="19"/>
        <v>0</v>
      </c>
      <c r="BL146" s="14" t="s">
        <v>125</v>
      </c>
      <c r="BM146" s="154" t="s">
        <v>182</v>
      </c>
    </row>
    <row r="147" spans="1:65" s="2" customFormat="1" ht="24.2" customHeight="1">
      <c r="A147" s="29"/>
      <c r="B147" s="141"/>
      <c r="C147" s="142" t="s">
        <v>183</v>
      </c>
      <c r="D147" s="142" t="s">
        <v>121</v>
      </c>
      <c r="E147" s="143" t="s">
        <v>184</v>
      </c>
      <c r="F147" s="144" t="s">
        <v>185</v>
      </c>
      <c r="G147" s="145" t="s">
        <v>181</v>
      </c>
      <c r="H147" s="146">
        <v>34</v>
      </c>
      <c r="I147" s="147"/>
      <c r="J147" s="148">
        <f t="shared" si="10"/>
        <v>0</v>
      </c>
      <c r="K147" s="149"/>
      <c r="L147" s="30"/>
      <c r="M147" s="150" t="s">
        <v>1</v>
      </c>
      <c r="N147" s="151" t="s">
        <v>37</v>
      </c>
      <c r="O147" s="55"/>
      <c r="P147" s="152">
        <f t="shared" si="11"/>
        <v>0</v>
      </c>
      <c r="Q147" s="152">
        <v>0</v>
      </c>
      <c r="R147" s="152">
        <f t="shared" si="12"/>
        <v>0</v>
      </c>
      <c r="S147" s="152">
        <v>0</v>
      </c>
      <c r="T147" s="153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125</v>
      </c>
      <c r="AT147" s="154" t="s">
        <v>121</v>
      </c>
      <c r="AU147" s="154" t="s">
        <v>126</v>
      </c>
      <c r="AY147" s="14" t="s">
        <v>119</v>
      </c>
      <c r="BE147" s="155">
        <f t="shared" si="14"/>
        <v>0</v>
      </c>
      <c r="BF147" s="155">
        <f t="shared" si="15"/>
        <v>0</v>
      </c>
      <c r="BG147" s="155">
        <f t="shared" si="16"/>
        <v>0</v>
      </c>
      <c r="BH147" s="155">
        <f t="shared" si="17"/>
        <v>0</v>
      </c>
      <c r="BI147" s="155">
        <f t="shared" si="18"/>
        <v>0</v>
      </c>
      <c r="BJ147" s="14" t="s">
        <v>126</v>
      </c>
      <c r="BK147" s="155">
        <f t="shared" si="19"/>
        <v>0</v>
      </c>
      <c r="BL147" s="14" t="s">
        <v>125</v>
      </c>
      <c r="BM147" s="154" t="s">
        <v>186</v>
      </c>
    </row>
    <row r="148" spans="1:65" s="2" customFormat="1" ht="14.45" customHeight="1">
      <c r="A148" s="29"/>
      <c r="B148" s="141"/>
      <c r="C148" s="142" t="s">
        <v>153</v>
      </c>
      <c r="D148" s="142" t="s">
        <v>121</v>
      </c>
      <c r="E148" s="143" t="s">
        <v>187</v>
      </c>
      <c r="F148" s="144" t="s">
        <v>188</v>
      </c>
      <c r="G148" s="145" t="s">
        <v>156</v>
      </c>
      <c r="H148" s="146">
        <v>61.2</v>
      </c>
      <c r="I148" s="147"/>
      <c r="J148" s="148">
        <f t="shared" si="10"/>
        <v>0</v>
      </c>
      <c r="K148" s="149"/>
      <c r="L148" s="30"/>
      <c r="M148" s="150" t="s">
        <v>1</v>
      </c>
      <c r="N148" s="151" t="s">
        <v>37</v>
      </c>
      <c r="O148" s="55"/>
      <c r="P148" s="152">
        <f t="shared" si="11"/>
        <v>0</v>
      </c>
      <c r="Q148" s="152">
        <v>0</v>
      </c>
      <c r="R148" s="152">
        <f t="shared" si="12"/>
        <v>0</v>
      </c>
      <c r="S148" s="152">
        <v>0</v>
      </c>
      <c r="T148" s="153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54" t="s">
        <v>125</v>
      </c>
      <c r="AT148" s="154" t="s">
        <v>121</v>
      </c>
      <c r="AU148" s="154" t="s">
        <v>126</v>
      </c>
      <c r="AY148" s="14" t="s">
        <v>119</v>
      </c>
      <c r="BE148" s="155">
        <f t="shared" si="14"/>
        <v>0</v>
      </c>
      <c r="BF148" s="155">
        <f t="shared" si="15"/>
        <v>0</v>
      </c>
      <c r="BG148" s="155">
        <f t="shared" si="16"/>
        <v>0</v>
      </c>
      <c r="BH148" s="155">
        <f t="shared" si="17"/>
        <v>0</v>
      </c>
      <c r="BI148" s="155">
        <f t="shared" si="18"/>
        <v>0</v>
      </c>
      <c r="BJ148" s="14" t="s">
        <v>126</v>
      </c>
      <c r="BK148" s="155">
        <f t="shared" si="19"/>
        <v>0</v>
      </c>
      <c r="BL148" s="14" t="s">
        <v>125</v>
      </c>
      <c r="BM148" s="154" t="s">
        <v>189</v>
      </c>
    </row>
    <row r="149" spans="1:65" s="2" customFormat="1" ht="14.45" customHeight="1">
      <c r="A149" s="29"/>
      <c r="B149" s="141"/>
      <c r="C149" s="142" t="s">
        <v>190</v>
      </c>
      <c r="D149" s="142" t="s">
        <v>121</v>
      </c>
      <c r="E149" s="143" t="s">
        <v>191</v>
      </c>
      <c r="F149" s="144" t="s">
        <v>192</v>
      </c>
      <c r="G149" s="145" t="s">
        <v>156</v>
      </c>
      <c r="H149" s="146">
        <v>61.2</v>
      </c>
      <c r="I149" s="147"/>
      <c r="J149" s="148">
        <f t="shared" si="10"/>
        <v>0</v>
      </c>
      <c r="K149" s="149"/>
      <c r="L149" s="30"/>
      <c r="M149" s="150" t="s">
        <v>1</v>
      </c>
      <c r="N149" s="151" t="s">
        <v>37</v>
      </c>
      <c r="O149" s="55"/>
      <c r="P149" s="152">
        <f t="shared" si="11"/>
        <v>0</v>
      </c>
      <c r="Q149" s="152">
        <v>0</v>
      </c>
      <c r="R149" s="152">
        <f t="shared" si="12"/>
        <v>0</v>
      </c>
      <c r="S149" s="152">
        <v>0</v>
      </c>
      <c r="T149" s="153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125</v>
      </c>
      <c r="AT149" s="154" t="s">
        <v>121</v>
      </c>
      <c r="AU149" s="154" t="s">
        <v>126</v>
      </c>
      <c r="AY149" s="14" t="s">
        <v>119</v>
      </c>
      <c r="BE149" s="155">
        <f t="shared" si="14"/>
        <v>0</v>
      </c>
      <c r="BF149" s="155">
        <f t="shared" si="15"/>
        <v>0</v>
      </c>
      <c r="BG149" s="155">
        <f t="shared" si="16"/>
        <v>0</v>
      </c>
      <c r="BH149" s="155">
        <f t="shared" si="17"/>
        <v>0</v>
      </c>
      <c r="BI149" s="155">
        <f t="shared" si="18"/>
        <v>0</v>
      </c>
      <c r="BJ149" s="14" t="s">
        <v>126</v>
      </c>
      <c r="BK149" s="155">
        <f t="shared" si="19"/>
        <v>0</v>
      </c>
      <c r="BL149" s="14" t="s">
        <v>125</v>
      </c>
      <c r="BM149" s="154" t="s">
        <v>193</v>
      </c>
    </row>
    <row r="150" spans="1:65" s="2" customFormat="1" ht="14.45" customHeight="1">
      <c r="A150" s="29"/>
      <c r="B150" s="141"/>
      <c r="C150" s="142" t="s">
        <v>7</v>
      </c>
      <c r="D150" s="142" t="s">
        <v>121</v>
      </c>
      <c r="E150" s="143" t="s">
        <v>194</v>
      </c>
      <c r="F150" s="144" t="s">
        <v>195</v>
      </c>
      <c r="G150" s="145" t="s">
        <v>177</v>
      </c>
      <c r="H150" s="146">
        <v>0.435</v>
      </c>
      <c r="I150" s="147"/>
      <c r="J150" s="148">
        <f t="shared" si="10"/>
        <v>0</v>
      </c>
      <c r="K150" s="149"/>
      <c r="L150" s="30"/>
      <c r="M150" s="150" t="s">
        <v>1</v>
      </c>
      <c r="N150" s="151" t="s">
        <v>37</v>
      </c>
      <c r="O150" s="55"/>
      <c r="P150" s="152">
        <f t="shared" si="11"/>
        <v>0</v>
      </c>
      <c r="Q150" s="152">
        <v>0</v>
      </c>
      <c r="R150" s="152">
        <f t="shared" si="12"/>
        <v>0</v>
      </c>
      <c r="S150" s="152">
        <v>0</v>
      </c>
      <c r="T150" s="153">
        <f t="shared" si="1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4" t="s">
        <v>125</v>
      </c>
      <c r="AT150" s="154" t="s">
        <v>121</v>
      </c>
      <c r="AU150" s="154" t="s">
        <v>126</v>
      </c>
      <c r="AY150" s="14" t="s">
        <v>119</v>
      </c>
      <c r="BE150" s="155">
        <f t="shared" si="14"/>
        <v>0</v>
      </c>
      <c r="BF150" s="155">
        <f t="shared" si="15"/>
        <v>0</v>
      </c>
      <c r="BG150" s="155">
        <f t="shared" si="16"/>
        <v>0</v>
      </c>
      <c r="BH150" s="155">
        <f t="shared" si="17"/>
        <v>0</v>
      </c>
      <c r="BI150" s="155">
        <f t="shared" si="18"/>
        <v>0</v>
      </c>
      <c r="BJ150" s="14" t="s">
        <v>126</v>
      </c>
      <c r="BK150" s="155">
        <f t="shared" si="19"/>
        <v>0</v>
      </c>
      <c r="BL150" s="14" t="s">
        <v>125</v>
      </c>
      <c r="BM150" s="154" t="s">
        <v>196</v>
      </c>
    </row>
    <row r="151" spans="1:65" s="2" customFormat="1" ht="24.2" customHeight="1">
      <c r="A151" s="29"/>
      <c r="B151" s="141"/>
      <c r="C151" s="142" t="s">
        <v>197</v>
      </c>
      <c r="D151" s="142" t="s">
        <v>121</v>
      </c>
      <c r="E151" s="143" t="s">
        <v>198</v>
      </c>
      <c r="F151" s="144" t="s">
        <v>199</v>
      </c>
      <c r="G151" s="145" t="s">
        <v>124</v>
      </c>
      <c r="H151" s="146">
        <v>15.88</v>
      </c>
      <c r="I151" s="147"/>
      <c r="J151" s="148">
        <f t="shared" si="10"/>
        <v>0</v>
      </c>
      <c r="K151" s="149"/>
      <c r="L151" s="30"/>
      <c r="M151" s="150" t="s">
        <v>1</v>
      </c>
      <c r="N151" s="151" t="s">
        <v>37</v>
      </c>
      <c r="O151" s="55"/>
      <c r="P151" s="152">
        <f t="shared" si="11"/>
        <v>0</v>
      </c>
      <c r="Q151" s="152">
        <v>0</v>
      </c>
      <c r="R151" s="152">
        <f t="shared" si="12"/>
        <v>0</v>
      </c>
      <c r="S151" s="152">
        <v>0</v>
      </c>
      <c r="T151" s="153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4" t="s">
        <v>125</v>
      </c>
      <c r="AT151" s="154" t="s">
        <v>121</v>
      </c>
      <c r="AU151" s="154" t="s">
        <v>126</v>
      </c>
      <c r="AY151" s="14" t="s">
        <v>119</v>
      </c>
      <c r="BE151" s="155">
        <f t="shared" si="14"/>
        <v>0</v>
      </c>
      <c r="BF151" s="155">
        <f t="shared" si="15"/>
        <v>0</v>
      </c>
      <c r="BG151" s="155">
        <f t="shared" si="16"/>
        <v>0</v>
      </c>
      <c r="BH151" s="155">
        <f t="shared" si="17"/>
        <v>0</v>
      </c>
      <c r="BI151" s="155">
        <f t="shared" si="18"/>
        <v>0</v>
      </c>
      <c r="BJ151" s="14" t="s">
        <v>126</v>
      </c>
      <c r="BK151" s="155">
        <f t="shared" si="19"/>
        <v>0</v>
      </c>
      <c r="BL151" s="14" t="s">
        <v>125</v>
      </c>
      <c r="BM151" s="154" t="s">
        <v>200</v>
      </c>
    </row>
    <row r="152" spans="1:65" s="2" customFormat="1" ht="24.2" customHeight="1">
      <c r="A152" s="29"/>
      <c r="B152" s="141"/>
      <c r="C152" s="156" t="s">
        <v>161</v>
      </c>
      <c r="D152" s="156" t="s">
        <v>167</v>
      </c>
      <c r="E152" s="157" t="s">
        <v>201</v>
      </c>
      <c r="F152" s="158" t="s">
        <v>202</v>
      </c>
      <c r="G152" s="159" t="s">
        <v>124</v>
      </c>
      <c r="H152" s="160">
        <v>16.344999999999999</v>
      </c>
      <c r="I152" s="161"/>
      <c r="J152" s="162">
        <f t="shared" si="10"/>
        <v>0</v>
      </c>
      <c r="K152" s="163"/>
      <c r="L152" s="164"/>
      <c r="M152" s="165" t="s">
        <v>1</v>
      </c>
      <c r="N152" s="166" t="s">
        <v>37</v>
      </c>
      <c r="O152" s="55"/>
      <c r="P152" s="152">
        <f t="shared" si="11"/>
        <v>0</v>
      </c>
      <c r="Q152" s="152">
        <v>0</v>
      </c>
      <c r="R152" s="152">
        <f t="shared" si="12"/>
        <v>0</v>
      </c>
      <c r="S152" s="152">
        <v>0</v>
      </c>
      <c r="T152" s="153">
        <f t="shared" si="1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4" t="s">
        <v>135</v>
      </c>
      <c r="AT152" s="154" t="s">
        <v>167</v>
      </c>
      <c r="AU152" s="154" t="s">
        <v>126</v>
      </c>
      <c r="AY152" s="14" t="s">
        <v>119</v>
      </c>
      <c r="BE152" s="155">
        <f t="shared" si="14"/>
        <v>0</v>
      </c>
      <c r="BF152" s="155">
        <f t="shared" si="15"/>
        <v>0</v>
      </c>
      <c r="BG152" s="155">
        <f t="shared" si="16"/>
        <v>0</v>
      </c>
      <c r="BH152" s="155">
        <f t="shared" si="17"/>
        <v>0</v>
      </c>
      <c r="BI152" s="155">
        <f t="shared" si="18"/>
        <v>0</v>
      </c>
      <c r="BJ152" s="14" t="s">
        <v>126</v>
      </c>
      <c r="BK152" s="155">
        <f t="shared" si="19"/>
        <v>0</v>
      </c>
      <c r="BL152" s="14" t="s">
        <v>125</v>
      </c>
      <c r="BM152" s="154" t="s">
        <v>203</v>
      </c>
    </row>
    <row r="153" spans="1:65" s="2" customFormat="1" ht="24.2" customHeight="1">
      <c r="A153" s="29"/>
      <c r="B153" s="141"/>
      <c r="C153" s="142" t="s">
        <v>204</v>
      </c>
      <c r="D153" s="142" t="s">
        <v>121</v>
      </c>
      <c r="E153" s="143" t="s">
        <v>205</v>
      </c>
      <c r="F153" s="144" t="s">
        <v>206</v>
      </c>
      <c r="G153" s="145" t="s">
        <v>124</v>
      </c>
      <c r="H153" s="146">
        <v>2.4</v>
      </c>
      <c r="I153" s="147"/>
      <c r="J153" s="148">
        <f t="shared" si="10"/>
        <v>0</v>
      </c>
      <c r="K153" s="149"/>
      <c r="L153" s="30"/>
      <c r="M153" s="150" t="s">
        <v>1</v>
      </c>
      <c r="N153" s="151" t="s">
        <v>37</v>
      </c>
      <c r="O153" s="55"/>
      <c r="P153" s="152">
        <f t="shared" si="11"/>
        <v>0</v>
      </c>
      <c r="Q153" s="152">
        <v>0</v>
      </c>
      <c r="R153" s="152">
        <f t="shared" si="12"/>
        <v>0</v>
      </c>
      <c r="S153" s="152">
        <v>0</v>
      </c>
      <c r="T153" s="153">
        <f t="shared" si="1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4" t="s">
        <v>125</v>
      </c>
      <c r="AT153" s="154" t="s">
        <v>121</v>
      </c>
      <c r="AU153" s="154" t="s">
        <v>126</v>
      </c>
      <c r="AY153" s="14" t="s">
        <v>119</v>
      </c>
      <c r="BE153" s="155">
        <f t="shared" si="14"/>
        <v>0</v>
      </c>
      <c r="BF153" s="155">
        <f t="shared" si="15"/>
        <v>0</v>
      </c>
      <c r="BG153" s="155">
        <f t="shared" si="16"/>
        <v>0</v>
      </c>
      <c r="BH153" s="155">
        <f t="shared" si="17"/>
        <v>0</v>
      </c>
      <c r="BI153" s="155">
        <f t="shared" si="18"/>
        <v>0</v>
      </c>
      <c r="BJ153" s="14" t="s">
        <v>126</v>
      </c>
      <c r="BK153" s="155">
        <f t="shared" si="19"/>
        <v>0</v>
      </c>
      <c r="BL153" s="14" t="s">
        <v>125</v>
      </c>
      <c r="BM153" s="154" t="s">
        <v>207</v>
      </c>
    </row>
    <row r="154" spans="1:65" s="2" customFormat="1" ht="24.2" customHeight="1">
      <c r="A154" s="29"/>
      <c r="B154" s="141"/>
      <c r="C154" s="156" t="s">
        <v>165</v>
      </c>
      <c r="D154" s="156" t="s">
        <v>167</v>
      </c>
      <c r="E154" s="157" t="s">
        <v>201</v>
      </c>
      <c r="F154" s="158" t="s">
        <v>202</v>
      </c>
      <c r="G154" s="159" t="s">
        <v>124</v>
      </c>
      <c r="H154" s="160">
        <v>2.4500000000000002</v>
      </c>
      <c r="I154" s="161"/>
      <c r="J154" s="162">
        <f t="shared" si="10"/>
        <v>0</v>
      </c>
      <c r="K154" s="163"/>
      <c r="L154" s="164"/>
      <c r="M154" s="165" t="s">
        <v>1</v>
      </c>
      <c r="N154" s="166" t="s">
        <v>37</v>
      </c>
      <c r="O154" s="55"/>
      <c r="P154" s="152">
        <f t="shared" si="11"/>
        <v>0</v>
      </c>
      <c r="Q154" s="152">
        <v>0</v>
      </c>
      <c r="R154" s="152">
        <f t="shared" si="12"/>
        <v>0</v>
      </c>
      <c r="S154" s="152">
        <v>0</v>
      </c>
      <c r="T154" s="153">
        <f t="shared" si="1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54" t="s">
        <v>135</v>
      </c>
      <c r="AT154" s="154" t="s">
        <v>167</v>
      </c>
      <c r="AU154" s="154" t="s">
        <v>126</v>
      </c>
      <c r="AY154" s="14" t="s">
        <v>119</v>
      </c>
      <c r="BE154" s="155">
        <f t="shared" si="14"/>
        <v>0</v>
      </c>
      <c r="BF154" s="155">
        <f t="shared" si="15"/>
        <v>0</v>
      </c>
      <c r="BG154" s="155">
        <f t="shared" si="16"/>
        <v>0</v>
      </c>
      <c r="BH154" s="155">
        <f t="shared" si="17"/>
        <v>0</v>
      </c>
      <c r="BI154" s="155">
        <f t="shared" si="18"/>
        <v>0</v>
      </c>
      <c r="BJ154" s="14" t="s">
        <v>126</v>
      </c>
      <c r="BK154" s="155">
        <f t="shared" si="19"/>
        <v>0</v>
      </c>
      <c r="BL154" s="14" t="s">
        <v>125</v>
      </c>
      <c r="BM154" s="154" t="s">
        <v>208</v>
      </c>
    </row>
    <row r="155" spans="1:65" s="12" customFormat="1" ht="22.9" customHeight="1">
      <c r="B155" s="128"/>
      <c r="D155" s="129" t="s">
        <v>70</v>
      </c>
      <c r="E155" s="139" t="s">
        <v>136</v>
      </c>
      <c r="F155" s="139" t="s">
        <v>209</v>
      </c>
      <c r="I155" s="131"/>
      <c r="J155" s="140">
        <f>BK155</f>
        <v>0</v>
      </c>
      <c r="L155" s="128"/>
      <c r="M155" s="133"/>
      <c r="N155" s="134"/>
      <c r="O155" s="134"/>
      <c r="P155" s="135">
        <f>SUM(P156:P169)</f>
        <v>0</v>
      </c>
      <c r="Q155" s="134"/>
      <c r="R155" s="135">
        <f>SUM(R156:R169)</f>
        <v>0</v>
      </c>
      <c r="S155" s="134"/>
      <c r="T155" s="136">
        <f>SUM(T156:T169)</f>
        <v>0</v>
      </c>
      <c r="AR155" s="129" t="s">
        <v>78</v>
      </c>
      <c r="AT155" s="137" t="s">
        <v>70</v>
      </c>
      <c r="AU155" s="137" t="s">
        <v>78</v>
      </c>
      <c r="AY155" s="129" t="s">
        <v>119</v>
      </c>
      <c r="BK155" s="138">
        <f>SUM(BK156:BK169)</f>
        <v>0</v>
      </c>
    </row>
    <row r="156" spans="1:65" s="2" customFormat="1" ht="49.15" customHeight="1">
      <c r="A156" s="29"/>
      <c r="B156" s="141"/>
      <c r="C156" s="142" t="s">
        <v>210</v>
      </c>
      <c r="D156" s="142" t="s">
        <v>121</v>
      </c>
      <c r="E156" s="143" t="s">
        <v>211</v>
      </c>
      <c r="F156" s="144" t="s">
        <v>212</v>
      </c>
      <c r="G156" s="145" t="s">
        <v>156</v>
      </c>
      <c r="H156" s="146">
        <v>603.6</v>
      </c>
      <c r="I156" s="147"/>
      <c r="J156" s="148">
        <f t="shared" ref="J156:J169" si="20">ROUND(I156*H156,2)</f>
        <v>0</v>
      </c>
      <c r="K156" s="149"/>
      <c r="L156" s="30"/>
      <c r="M156" s="150" t="s">
        <v>1</v>
      </c>
      <c r="N156" s="151" t="s">
        <v>37</v>
      </c>
      <c r="O156" s="55"/>
      <c r="P156" s="152">
        <f t="shared" ref="P156:P169" si="21">O156*H156</f>
        <v>0</v>
      </c>
      <c r="Q156" s="152">
        <v>0</v>
      </c>
      <c r="R156" s="152">
        <f t="shared" ref="R156:R169" si="22">Q156*H156</f>
        <v>0</v>
      </c>
      <c r="S156" s="152">
        <v>0</v>
      </c>
      <c r="T156" s="153">
        <f t="shared" ref="T156:T169" si="23">S156*H156</f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54" t="s">
        <v>125</v>
      </c>
      <c r="AT156" s="154" t="s">
        <v>121</v>
      </c>
      <c r="AU156" s="154" t="s">
        <v>126</v>
      </c>
      <c r="AY156" s="14" t="s">
        <v>119</v>
      </c>
      <c r="BE156" s="155">
        <f t="shared" ref="BE156:BE169" si="24">IF(N156="základná",J156,0)</f>
        <v>0</v>
      </c>
      <c r="BF156" s="155">
        <f t="shared" ref="BF156:BF169" si="25">IF(N156="znížená",J156,0)</f>
        <v>0</v>
      </c>
      <c r="BG156" s="155">
        <f t="shared" ref="BG156:BG169" si="26">IF(N156="zákl. prenesená",J156,0)</f>
        <v>0</v>
      </c>
      <c r="BH156" s="155">
        <f t="shared" ref="BH156:BH169" si="27">IF(N156="zníž. prenesená",J156,0)</f>
        <v>0</v>
      </c>
      <c r="BI156" s="155">
        <f t="shared" ref="BI156:BI169" si="28">IF(N156="nulová",J156,0)</f>
        <v>0</v>
      </c>
      <c r="BJ156" s="14" t="s">
        <v>126</v>
      </c>
      <c r="BK156" s="155">
        <f t="shared" ref="BK156:BK169" si="29">ROUND(I156*H156,2)</f>
        <v>0</v>
      </c>
      <c r="BL156" s="14" t="s">
        <v>125</v>
      </c>
      <c r="BM156" s="154" t="s">
        <v>213</v>
      </c>
    </row>
    <row r="157" spans="1:65" s="2" customFormat="1" ht="14.45" customHeight="1">
      <c r="A157" s="29"/>
      <c r="B157" s="141"/>
      <c r="C157" s="156" t="s">
        <v>170</v>
      </c>
      <c r="D157" s="156" t="s">
        <v>167</v>
      </c>
      <c r="E157" s="157" t="s">
        <v>214</v>
      </c>
      <c r="F157" s="158" t="s">
        <v>215</v>
      </c>
      <c r="G157" s="159" t="s">
        <v>177</v>
      </c>
      <c r="H157" s="160">
        <v>201</v>
      </c>
      <c r="I157" s="161"/>
      <c r="J157" s="162">
        <f t="shared" si="20"/>
        <v>0</v>
      </c>
      <c r="K157" s="163"/>
      <c r="L157" s="164"/>
      <c r="M157" s="165" t="s">
        <v>1</v>
      </c>
      <c r="N157" s="166" t="s">
        <v>37</v>
      </c>
      <c r="O157" s="55"/>
      <c r="P157" s="152">
        <f t="shared" si="21"/>
        <v>0</v>
      </c>
      <c r="Q157" s="152">
        <v>0</v>
      </c>
      <c r="R157" s="152">
        <f t="shared" si="22"/>
        <v>0</v>
      </c>
      <c r="S157" s="152">
        <v>0</v>
      </c>
      <c r="T157" s="153">
        <f t="shared" si="2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135</v>
      </c>
      <c r="AT157" s="154" t="s">
        <v>167</v>
      </c>
      <c r="AU157" s="154" t="s">
        <v>126</v>
      </c>
      <c r="AY157" s="14" t="s">
        <v>119</v>
      </c>
      <c r="BE157" s="155">
        <f t="shared" si="24"/>
        <v>0</v>
      </c>
      <c r="BF157" s="155">
        <f t="shared" si="25"/>
        <v>0</v>
      </c>
      <c r="BG157" s="155">
        <f t="shared" si="26"/>
        <v>0</v>
      </c>
      <c r="BH157" s="155">
        <f t="shared" si="27"/>
        <v>0</v>
      </c>
      <c r="BI157" s="155">
        <f t="shared" si="28"/>
        <v>0</v>
      </c>
      <c r="BJ157" s="14" t="s">
        <v>126</v>
      </c>
      <c r="BK157" s="155">
        <f t="shared" si="29"/>
        <v>0</v>
      </c>
      <c r="BL157" s="14" t="s">
        <v>125</v>
      </c>
      <c r="BM157" s="154" t="s">
        <v>216</v>
      </c>
    </row>
    <row r="158" spans="1:65" s="2" customFormat="1" ht="24.2" customHeight="1">
      <c r="A158" s="29"/>
      <c r="B158" s="141"/>
      <c r="C158" s="142" t="s">
        <v>217</v>
      </c>
      <c r="D158" s="142" t="s">
        <v>121</v>
      </c>
      <c r="E158" s="143" t="s">
        <v>218</v>
      </c>
      <c r="F158" s="144" t="s">
        <v>219</v>
      </c>
      <c r="G158" s="145" t="s">
        <v>156</v>
      </c>
      <c r="H158" s="146">
        <v>603.6</v>
      </c>
      <c r="I158" s="147"/>
      <c r="J158" s="148">
        <f t="shared" si="20"/>
        <v>0</v>
      </c>
      <c r="K158" s="149"/>
      <c r="L158" s="30"/>
      <c r="M158" s="150" t="s">
        <v>1</v>
      </c>
      <c r="N158" s="151" t="s">
        <v>37</v>
      </c>
      <c r="O158" s="55"/>
      <c r="P158" s="152">
        <f t="shared" si="21"/>
        <v>0</v>
      </c>
      <c r="Q158" s="152">
        <v>0</v>
      </c>
      <c r="R158" s="152">
        <f t="shared" si="22"/>
        <v>0</v>
      </c>
      <c r="S158" s="152">
        <v>0</v>
      </c>
      <c r="T158" s="153">
        <f t="shared" si="2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4" t="s">
        <v>125</v>
      </c>
      <c r="AT158" s="154" t="s">
        <v>121</v>
      </c>
      <c r="AU158" s="154" t="s">
        <v>126</v>
      </c>
      <c r="AY158" s="14" t="s">
        <v>119</v>
      </c>
      <c r="BE158" s="155">
        <f t="shared" si="24"/>
        <v>0</v>
      </c>
      <c r="BF158" s="155">
        <f t="shared" si="25"/>
        <v>0</v>
      </c>
      <c r="BG158" s="155">
        <f t="shared" si="26"/>
        <v>0</v>
      </c>
      <c r="BH158" s="155">
        <f t="shared" si="27"/>
        <v>0</v>
      </c>
      <c r="BI158" s="155">
        <f t="shared" si="28"/>
        <v>0</v>
      </c>
      <c r="BJ158" s="14" t="s">
        <v>126</v>
      </c>
      <c r="BK158" s="155">
        <f t="shared" si="29"/>
        <v>0</v>
      </c>
      <c r="BL158" s="14" t="s">
        <v>125</v>
      </c>
      <c r="BM158" s="154" t="s">
        <v>220</v>
      </c>
    </row>
    <row r="159" spans="1:65" s="2" customFormat="1" ht="24.2" customHeight="1">
      <c r="A159" s="29"/>
      <c r="B159" s="141"/>
      <c r="C159" s="156" t="s">
        <v>173</v>
      </c>
      <c r="D159" s="156" t="s">
        <v>167</v>
      </c>
      <c r="E159" s="157" t="s">
        <v>221</v>
      </c>
      <c r="F159" s="158" t="s">
        <v>222</v>
      </c>
      <c r="G159" s="159" t="s">
        <v>177</v>
      </c>
      <c r="H159" s="160">
        <v>32</v>
      </c>
      <c r="I159" s="161"/>
      <c r="J159" s="162">
        <f t="shared" si="20"/>
        <v>0</v>
      </c>
      <c r="K159" s="163"/>
      <c r="L159" s="164"/>
      <c r="M159" s="165" t="s">
        <v>1</v>
      </c>
      <c r="N159" s="166" t="s">
        <v>37</v>
      </c>
      <c r="O159" s="55"/>
      <c r="P159" s="152">
        <f t="shared" si="21"/>
        <v>0</v>
      </c>
      <c r="Q159" s="152">
        <v>0</v>
      </c>
      <c r="R159" s="152">
        <f t="shared" si="22"/>
        <v>0</v>
      </c>
      <c r="S159" s="152">
        <v>0</v>
      </c>
      <c r="T159" s="153">
        <f t="shared" si="2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54" t="s">
        <v>135</v>
      </c>
      <c r="AT159" s="154" t="s">
        <v>167</v>
      </c>
      <c r="AU159" s="154" t="s">
        <v>126</v>
      </c>
      <c r="AY159" s="14" t="s">
        <v>119</v>
      </c>
      <c r="BE159" s="155">
        <f t="shared" si="24"/>
        <v>0</v>
      </c>
      <c r="BF159" s="155">
        <f t="shared" si="25"/>
        <v>0</v>
      </c>
      <c r="BG159" s="155">
        <f t="shared" si="26"/>
        <v>0</v>
      </c>
      <c r="BH159" s="155">
        <f t="shared" si="27"/>
        <v>0</v>
      </c>
      <c r="BI159" s="155">
        <f t="shared" si="28"/>
        <v>0</v>
      </c>
      <c r="BJ159" s="14" t="s">
        <v>126</v>
      </c>
      <c r="BK159" s="155">
        <f t="shared" si="29"/>
        <v>0</v>
      </c>
      <c r="BL159" s="14" t="s">
        <v>125</v>
      </c>
      <c r="BM159" s="154" t="s">
        <v>223</v>
      </c>
    </row>
    <row r="160" spans="1:65" s="2" customFormat="1" ht="37.9" customHeight="1">
      <c r="A160" s="29"/>
      <c r="B160" s="141"/>
      <c r="C160" s="142" t="s">
        <v>224</v>
      </c>
      <c r="D160" s="142" t="s">
        <v>121</v>
      </c>
      <c r="E160" s="143" t="s">
        <v>225</v>
      </c>
      <c r="F160" s="144" t="s">
        <v>226</v>
      </c>
      <c r="G160" s="145" t="s">
        <v>156</v>
      </c>
      <c r="H160" s="146">
        <v>603.6</v>
      </c>
      <c r="I160" s="147"/>
      <c r="J160" s="148">
        <f t="shared" si="20"/>
        <v>0</v>
      </c>
      <c r="K160" s="149"/>
      <c r="L160" s="30"/>
      <c r="M160" s="150" t="s">
        <v>1</v>
      </c>
      <c r="N160" s="151" t="s">
        <v>37</v>
      </c>
      <c r="O160" s="55"/>
      <c r="P160" s="152">
        <f t="shared" si="21"/>
        <v>0</v>
      </c>
      <c r="Q160" s="152">
        <v>0</v>
      </c>
      <c r="R160" s="152">
        <f t="shared" si="22"/>
        <v>0</v>
      </c>
      <c r="S160" s="152">
        <v>0</v>
      </c>
      <c r="T160" s="153">
        <f t="shared" si="2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125</v>
      </c>
      <c r="AT160" s="154" t="s">
        <v>121</v>
      </c>
      <c r="AU160" s="154" t="s">
        <v>126</v>
      </c>
      <c r="AY160" s="14" t="s">
        <v>119</v>
      </c>
      <c r="BE160" s="155">
        <f t="shared" si="24"/>
        <v>0</v>
      </c>
      <c r="BF160" s="155">
        <f t="shared" si="25"/>
        <v>0</v>
      </c>
      <c r="BG160" s="155">
        <f t="shared" si="26"/>
        <v>0</v>
      </c>
      <c r="BH160" s="155">
        <f t="shared" si="27"/>
        <v>0</v>
      </c>
      <c r="BI160" s="155">
        <f t="shared" si="28"/>
        <v>0</v>
      </c>
      <c r="BJ160" s="14" t="s">
        <v>126</v>
      </c>
      <c r="BK160" s="155">
        <f t="shared" si="29"/>
        <v>0</v>
      </c>
      <c r="BL160" s="14" t="s">
        <v>125</v>
      </c>
      <c r="BM160" s="154" t="s">
        <v>227</v>
      </c>
    </row>
    <row r="161" spans="1:65" s="2" customFormat="1" ht="24.2" customHeight="1">
      <c r="A161" s="29"/>
      <c r="B161" s="141"/>
      <c r="C161" s="156" t="s">
        <v>178</v>
      </c>
      <c r="D161" s="156" t="s">
        <v>167</v>
      </c>
      <c r="E161" s="157" t="s">
        <v>228</v>
      </c>
      <c r="F161" s="158" t="s">
        <v>229</v>
      </c>
      <c r="G161" s="159" t="s">
        <v>177</v>
      </c>
      <c r="H161" s="160">
        <v>98</v>
      </c>
      <c r="I161" s="161"/>
      <c r="J161" s="162">
        <f t="shared" si="20"/>
        <v>0</v>
      </c>
      <c r="K161" s="163"/>
      <c r="L161" s="164"/>
      <c r="M161" s="165" t="s">
        <v>1</v>
      </c>
      <c r="N161" s="166" t="s">
        <v>37</v>
      </c>
      <c r="O161" s="55"/>
      <c r="P161" s="152">
        <f t="shared" si="21"/>
        <v>0</v>
      </c>
      <c r="Q161" s="152">
        <v>0</v>
      </c>
      <c r="R161" s="152">
        <f t="shared" si="22"/>
        <v>0</v>
      </c>
      <c r="S161" s="152">
        <v>0</v>
      </c>
      <c r="T161" s="153">
        <f t="shared" si="2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54" t="s">
        <v>135</v>
      </c>
      <c r="AT161" s="154" t="s">
        <v>167</v>
      </c>
      <c r="AU161" s="154" t="s">
        <v>126</v>
      </c>
      <c r="AY161" s="14" t="s">
        <v>119</v>
      </c>
      <c r="BE161" s="155">
        <f t="shared" si="24"/>
        <v>0</v>
      </c>
      <c r="BF161" s="155">
        <f t="shared" si="25"/>
        <v>0</v>
      </c>
      <c r="BG161" s="155">
        <f t="shared" si="26"/>
        <v>0</v>
      </c>
      <c r="BH161" s="155">
        <f t="shared" si="27"/>
        <v>0</v>
      </c>
      <c r="BI161" s="155">
        <f t="shared" si="28"/>
        <v>0</v>
      </c>
      <c r="BJ161" s="14" t="s">
        <v>126</v>
      </c>
      <c r="BK161" s="155">
        <f t="shared" si="29"/>
        <v>0</v>
      </c>
      <c r="BL161" s="14" t="s">
        <v>125</v>
      </c>
      <c r="BM161" s="154" t="s">
        <v>230</v>
      </c>
    </row>
    <row r="162" spans="1:65" s="2" customFormat="1" ht="14.45" customHeight="1">
      <c r="A162" s="29"/>
      <c r="B162" s="141"/>
      <c r="C162" s="142" t="s">
        <v>231</v>
      </c>
      <c r="D162" s="142" t="s">
        <v>121</v>
      </c>
      <c r="E162" s="143" t="s">
        <v>232</v>
      </c>
      <c r="F162" s="144" t="s">
        <v>233</v>
      </c>
      <c r="G162" s="145" t="s">
        <v>156</v>
      </c>
      <c r="H162" s="146">
        <v>603.6</v>
      </c>
      <c r="I162" s="147"/>
      <c r="J162" s="148">
        <f t="shared" si="20"/>
        <v>0</v>
      </c>
      <c r="K162" s="149"/>
      <c r="L162" s="30"/>
      <c r="M162" s="150" t="s">
        <v>1</v>
      </c>
      <c r="N162" s="151" t="s">
        <v>37</v>
      </c>
      <c r="O162" s="55"/>
      <c r="P162" s="152">
        <f t="shared" si="21"/>
        <v>0</v>
      </c>
      <c r="Q162" s="152">
        <v>0</v>
      </c>
      <c r="R162" s="152">
        <f t="shared" si="22"/>
        <v>0</v>
      </c>
      <c r="S162" s="152">
        <v>0</v>
      </c>
      <c r="T162" s="153">
        <f t="shared" si="2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54" t="s">
        <v>125</v>
      </c>
      <c r="AT162" s="154" t="s">
        <v>121</v>
      </c>
      <c r="AU162" s="154" t="s">
        <v>126</v>
      </c>
      <c r="AY162" s="14" t="s">
        <v>119</v>
      </c>
      <c r="BE162" s="155">
        <f t="shared" si="24"/>
        <v>0</v>
      </c>
      <c r="BF162" s="155">
        <f t="shared" si="25"/>
        <v>0</v>
      </c>
      <c r="BG162" s="155">
        <f t="shared" si="26"/>
        <v>0</v>
      </c>
      <c r="BH162" s="155">
        <f t="shared" si="27"/>
        <v>0</v>
      </c>
      <c r="BI162" s="155">
        <f t="shared" si="28"/>
        <v>0</v>
      </c>
      <c r="BJ162" s="14" t="s">
        <v>126</v>
      </c>
      <c r="BK162" s="155">
        <f t="shared" si="29"/>
        <v>0</v>
      </c>
      <c r="BL162" s="14" t="s">
        <v>125</v>
      </c>
      <c r="BM162" s="154" t="s">
        <v>234</v>
      </c>
    </row>
    <row r="163" spans="1:65" s="2" customFormat="1" ht="76.349999999999994" customHeight="1">
      <c r="A163" s="29"/>
      <c r="B163" s="141"/>
      <c r="C163" s="156" t="s">
        <v>182</v>
      </c>
      <c r="D163" s="156" t="s">
        <v>167</v>
      </c>
      <c r="E163" s="157" t="s">
        <v>235</v>
      </c>
      <c r="F163" s="158" t="s">
        <v>236</v>
      </c>
      <c r="G163" s="159" t="s">
        <v>156</v>
      </c>
      <c r="H163" s="160">
        <v>633.70000000000005</v>
      </c>
      <c r="I163" s="161"/>
      <c r="J163" s="162">
        <f t="shared" si="20"/>
        <v>0</v>
      </c>
      <c r="K163" s="163"/>
      <c r="L163" s="164"/>
      <c r="M163" s="165" t="s">
        <v>1</v>
      </c>
      <c r="N163" s="166" t="s">
        <v>37</v>
      </c>
      <c r="O163" s="55"/>
      <c r="P163" s="152">
        <f t="shared" si="21"/>
        <v>0</v>
      </c>
      <c r="Q163" s="152">
        <v>0</v>
      </c>
      <c r="R163" s="152">
        <f t="shared" si="22"/>
        <v>0</v>
      </c>
      <c r="S163" s="152">
        <v>0</v>
      </c>
      <c r="T163" s="153">
        <f t="shared" si="23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54" t="s">
        <v>135</v>
      </c>
      <c r="AT163" s="154" t="s">
        <v>167</v>
      </c>
      <c r="AU163" s="154" t="s">
        <v>126</v>
      </c>
      <c r="AY163" s="14" t="s">
        <v>119</v>
      </c>
      <c r="BE163" s="155">
        <f t="shared" si="24"/>
        <v>0</v>
      </c>
      <c r="BF163" s="155">
        <f t="shared" si="25"/>
        <v>0</v>
      </c>
      <c r="BG163" s="155">
        <f t="shared" si="26"/>
        <v>0</v>
      </c>
      <c r="BH163" s="155">
        <f t="shared" si="27"/>
        <v>0</v>
      </c>
      <c r="BI163" s="155">
        <f t="shared" si="28"/>
        <v>0</v>
      </c>
      <c r="BJ163" s="14" t="s">
        <v>126</v>
      </c>
      <c r="BK163" s="155">
        <f t="shared" si="29"/>
        <v>0</v>
      </c>
      <c r="BL163" s="14" t="s">
        <v>125</v>
      </c>
      <c r="BM163" s="154" t="s">
        <v>237</v>
      </c>
    </row>
    <row r="164" spans="1:65" s="2" customFormat="1" ht="14.45" customHeight="1">
      <c r="A164" s="29"/>
      <c r="B164" s="141"/>
      <c r="C164" s="156" t="s">
        <v>238</v>
      </c>
      <c r="D164" s="156" t="s">
        <v>167</v>
      </c>
      <c r="E164" s="157" t="s">
        <v>239</v>
      </c>
      <c r="F164" s="158" t="s">
        <v>240</v>
      </c>
      <c r="G164" s="159" t="s">
        <v>241</v>
      </c>
      <c r="H164" s="160">
        <v>60</v>
      </c>
      <c r="I164" s="161"/>
      <c r="J164" s="162">
        <f t="shared" si="20"/>
        <v>0</v>
      </c>
      <c r="K164" s="163"/>
      <c r="L164" s="164"/>
      <c r="M164" s="165" t="s">
        <v>1</v>
      </c>
      <c r="N164" s="166" t="s">
        <v>37</v>
      </c>
      <c r="O164" s="55"/>
      <c r="P164" s="152">
        <f t="shared" si="21"/>
        <v>0</v>
      </c>
      <c r="Q164" s="152">
        <v>0</v>
      </c>
      <c r="R164" s="152">
        <f t="shared" si="22"/>
        <v>0</v>
      </c>
      <c r="S164" s="152">
        <v>0</v>
      </c>
      <c r="T164" s="153">
        <f t="shared" si="23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54" t="s">
        <v>135</v>
      </c>
      <c r="AT164" s="154" t="s">
        <v>167</v>
      </c>
      <c r="AU164" s="154" t="s">
        <v>126</v>
      </c>
      <c r="AY164" s="14" t="s">
        <v>119</v>
      </c>
      <c r="BE164" s="155">
        <f t="shared" si="24"/>
        <v>0</v>
      </c>
      <c r="BF164" s="155">
        <f t="shared" si="25"/>
        <v>0</v>
      </c>
      <c r="BG164" s="155">
        <f t="shared" si="26"/>
        <v>0</v>
      </c>
      <c r="BH164" s="155">
        <f t="shared" si="27"/>
        <v>0</v>
      </c>
      <c r="BI164" s="155">
        <f t="shared" si="28"/>
        <v>0</v>
      </c>
      <c r="BJ164" s="14" t="s">
        <v>126</v>
      </c>
      <c r="BK164" s="155">
        <f t="shared" si="29"/>
        <v>0</v>
      </c>
      <c r="BL164" s="14" t="s">
        <v>125</v>
      </c>
      <c r="BM164" s="154" t="s">
        <v>242</v>
      </c>
    </row>
    <row r="165" spans="1:65" s="2" customFormat="1" ht="14.45" customHeight="1">
      <c r="A165" s="29"/>
      <c r="B165" s="141"/>
      <c r="C165" s="156" t="s">
        <v>186</v>
      </c>
      <c r="D165" s="156" t="s">
        <v>167</v>
      </c>
      <c r="E165" s="157" t="s">
        <v>243</v>
      </c>
      <c r="F165" s="158" t="s">
        <v>244</v>
      </c>
      <c r="G165" s="159" t="s">
        <v>160</v>
      </c>
      <c r="H165" s="160">
        <v>300</v>
      </c>
      <c r="I165" s="161"/>
      <c r="J165" s="162">
        <f t="shared" si="20"/>
        <v>0</v>
      </c>
      <c r="K165" s="163"/>
      <c r="L165" s="164"/>
      <c r="M165" s="165" t="s">
        <v>1</v>
      </c>
      <c r="N165" s="166" t="s">
        <v>37</v>
      </c>
      <c r="O165" s="55"/>
      <c r="P165" s="152">
        <f t="shared" si="21"/>
        <v>0</v>
      </c>
      <c r="Q165" s="152">
        <v>0</v>
      </c>
      <c r="R165" s="152">
        <f t="shared" si="22"/>
        <v>0</v>
      </c>
      <c r="S165" s="152">
        <v>0</v>
      </c>
      <c r="T165" s="153">
        <f t="shared" si="23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135</v>
      </c>
      <c r="AT165" s="154" t="s">
        <v>167</v>
      </c>
      <c r="AU165" s="154" t="s">
        <v>126</v>
      </c>
      <c r="AY165" s="14" t="s">
        <v>119</v>
      </c>
      <c r="BE165" s="155">
        <f t="shared" si="24"/>
        <v>0</v>
      </c>
      <c r="BF165" s="155">
        <f t="shared" si="25"/>
        <v>0</v>
      </c>
      <c r="BG165" s="155">
        <f t="shared" si="26"/>
        <v>0</v>
      </c>
      <c r="BH165" s="155">
        <f t="shared" si="27"/>
        <v>0</v>
      </c>
      <c r="BI165" s="155">
        <f t="shared" si="28"/>
        <v>0</v>
      </c>
      <c r="BJ165" s="14" t="s">
        <v>126</v>
      </c>
      <c r="BK165" s="155">
        <f t="shared" si="29"/>
        <v>0</v>
      </c>
      <c r="BL165" s="14" t="s">
        <v>125</v>
      </c>
      <c r="BM165" s="154" t="s">
        <v>245</v>
      </c>
    </row>
    <row r="166" spans="1:65" s="2" customFormat="1" ht="37.9" customHeight="1">
      <c r="A166" s="29"/>
      <c r="B166" s="141"/>
      <c r="C166" s="142" t="s">
        <v>246</v>
      </c>
      <c r="D166" s="142" t="s">
        <v>121</v>
      </c>
      <c r="E166" s="143" t="s">
        <v>247</v>
      </c>
      <c r="F166" s="144" t="s">
        <v>248</v>
      </c>
      <c r="G166" s="145" t="s">
        <v>160</v>
      </c>
      <c r="H166" s="146">
        <v>241.2</v>
      </c>
      <c r="I166" s="147"/>
      <c r="J166" s="148">
        <f t="shared" si="20"/>
        <v>0</v>
      </c>
      <c r="K166" s="149"/>
      <c r="L166" s="30"/>
      <c r="M166" s="150" t="s">
        <v>1</v>
      </c>
      <c r="N166" s="151" t="s">
        <v>37</v>
      </c>
      <c r="O166" s="55"/>
      <c r="P166" s="152">
        <f t="shared" si="21"/>
        <v>0</v>
      </c>
      <c r="Q166" s="152">
        <v>0</v>
      </c>
      <c r="R166" s="152">
        <f t="shared" si="22"/>
        <v>0</v>
      </c>
      <c r="S166" s="152">
        <v>0</v>
      </c>
      <c r="T166" s="153">
        <f t="shared" si="23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4" t="s">
        <v>125</v>
      </c>
      <c r="AT166" s="154" t="s">
        <v>121</v>
      </c>
      <c r="AU166" s="154" t="s">
        <v>126</v>
      </c>
      <c r="AY166" s="14" t="s">
        <v>119</v>
      </c>
      <c r="BE166" s="155">
        <f t="shared" si="24"/>
        <v>0</v>
      </c>
      <c r="BF166" s="155">
        <f t="shared" si="25"/>
        <v>0</v>
      </c>
      <c r="BG166" s="155">
        <f t="shared" si="26"/>
        <v>0</v>
      </c>
      <c r="BH166" s="155">
        <f t="shared" si="27"/>
        <v>0</v>
      </c>
      <c r="BI166" s="155">
        <f t="shared" si="28"/>
        <v>0</v>
      </c>
      <c r="BJ166" s="14" t="s">
        <v>126</v>
      </c>
      <c r="BK166" s="155">
        <f t="shared" si="29"/>
        <v>0</v>
      </c>
      <c r="BL166" s="14" t="s">
        <v>125</v>
      </c>
      <c r="BM166" s="154" t="s">
        <v>249</v>
      </c>
    </row>
    <row r="167" spans="1:65" s="2" customFormat="1" ht="62.65" customHeight="1">
      <c r="A167" s="29"/>
      <c r="B167" s="141"/>
      <c r="C167" s="156" t="s">
        <v>189</v>
      </c>
      <c r="D167" s="156" t="s">
        <v>167</v>
      </c>
      <c r="E167" s="157" t="s">
        <v>250</v>
      </c>
      <c r="F167" s="158" t="s">
        <v>251</v>
      </c>
      <c r="G167" s="159" t="s">
        <v>160</v>
      </c>
      <c r="H167" s="160">
        <v>175</v>
      </c>
      <c r="I167" s="161"/>
      <c r="J167" s="162">
        <f t="shared" si="20"/>
        <v>0</v>
      </c>
      <c r="K167" s="163"/>
      <c r="L167" s="164"/>
      <c r="M167" s="165" t="s">
        <v>1</v>
      </c>
      <c r="N167" s="166" t="s">
        <v>37</v>
      </c>
      <c r="O167" s="55"/>
      <c r="P167" s="152">
        <f t="shared" si="21"/>
        <v>0</v>
      </c>
      <c r="Q167" s="152">
        <v>0</v>
      </c>
      <c r="R167" s="152">
        <f t="shared" si="22"/>
        <v>0</v>
      </c>
      <c r="S167" s="152">
        <v>0</v>
      </c>
      <c r="T167" s="153">
        <f t="shared" si="23"/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54" t="s">
        <v>135</v>
      </c>
      <c r="AT167" s="154" t="s">
        <v>167</v>
      </c>
      <c r="AU167" s="154" t="s">
        <v>126</v>
      </c>
      <c r="AY167" s="14" t="s">
        <v>119</v>
      </c>
      <c r="BE167" s="155">
        <f t="shared" si="24"/>
        <v>0</v>
      </c>
      <c r="BF167" s="155">
        <f t="shared" si="25"/>
        <v>0</v>
      </c>
      <c r="BG167" s="155">
        <f t="shared" si="26"/>
        <v>0</v>
      </c>
      <c r="BH167" s="155">
        <f t="shared" si="27"/>
        <v>0</v>
      </c>
      <c r="BI167" s="155">
        <f t="shared" si="28"/>
        <v>0</v>
      </c>
      <c r="BJ167" s="14" t="s">
        <v>126</v>
      </c>
      <c r="BK167" s="155">
        <f t="shared" si="29"/>
        <v>0</v>
      </c>
      <c r="BL167" s="14" t="s">
        <v>125</v>
      </c>
      <c r="BM167" s="154" t="s">
        <v>252</v>
      </c>
    </row>
    <row r="168" spans="1:65" s="2" customFormat="1" ht="62.65" customHeight="1">
      <c r="A168" s="29"/>
      <c r="B168" s="141"/>
      <c r="C168" s="156" t="s">
        <v>253</v>
      </c>
      <c r="D168" s="156" t="s">
        <v>167</v>
      </c>
      <c r="E168" s="157" t="s">
        <v>254</v>
      </c>
      <c r="F168" s="158" t="s">
        <v>255</v>
      </c>
      <c r="G168" s="159" t="s">
        <v>160</v>
      </c>
      <c r="H168" s="160">
        <v>73</v>
      </c>
      <c r="I168" s="161"/>
      <c r="J168" s="162">
        <f t="shared" si="20"/>
        <v>0</v>
      </c>
      <c r="K168" s="163"/>
      <c r="L168" s="164"/>
      <c r="M168" s="165" t="s">
        <v>1</v>
      </c>
      <c r="N168" s="166" t="s">
        <v>37</v>
      </c>
      <c r="O168" s="55"/>
      <c r="P168" s="152">
        <f t="shared" si="21"/>
        <v>0</v>
      </c>
      <c r="Q168" s="152">
        <v>0</v>
      </c>
      <c r="R168" s="152">
        <f t="shared" si="22"/>
        <v>0</v>
      </c>
      <c r="S168" s="152">
        <v>0</v>
      </c>
      <c r="T168" s="153">
        <f t="shared" si="23"/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54" t="s">
        <v>135</v>
      </c>
      <c r="AT168" s="154" t="s">
        <v>167</v>
      </c>
      <c r="AU168" s="154" t="s">
        <v>126</v>
      </c>
      <c r="AY168" s="14" t="s">
        <v>119</v>
      </c>
      <c r="BE168" s="155">
        <f t="shared" si="24"/>
        <v>0</v>
      </c>
      <c r="BF168" s="155">
        <f t="shared" si="25"/>
        <v>0</v>
      </c>
      <c r="BG168" s="155">
        <f t="shared" si="26"/>
        <v>0</v>
      </c>
      <c r="BH168" s="155">
        <f t="shared" si="27"/>
        <v>0</v>
      </c>
      <c r="BI168" s="155">
        <f t="shared" si="28"/>
        <v>0</v>
      </c>
      <c r="BJ168" s="14" t="s">
        <v>126</v>
      </c>
      <c r="BK168" s="155">
        <f t="shared" si="29"/>
        <v>0</v>
      </c>
      <c r="BL168" s="14" t="s">
        <v>125</v>
      </c>
      <c r="BM168" s="154" t="s">
        <v>256</v>
      </c>
    </row>
    <row r="169" spans="1:65" s="2" customFormat="1" ht="24.2" customHeight="1">
      <c r="A169" s="29"/>
      <c r="B169" s="141"/>
      <c r="C169" s="142" t="s">
        <v>193</v>
      </c>
      <c r="D169" s="142" t="s">
        <v>121</v>
      </c>
      <c r="E169" s="143" t="s">
        <v>257</v>
      </c>
      <c r="F169" s="144" t="s">
        <v>258</v>
      </c>
      <c r="G169" s="145" t="s">
        <v>177</v>
      </c>
      <c r="H169" s="146">
        <v>9</v>
      </c>
      <c r="I169" s="147"/>
      <c r="J169" s="148">
        <f t="shared" si="20"/>
        <v>0</v>
      </c>
      <c r="K169" s="149"/>
      <c r="L169" s="30"/>
      <c r="M169" s="150" t="s">
        <v>1</v>
      </c>
      <c r="N169" s="151" t="s">
        <v>37</v>
      </c>
      <c r="O169" s="55"/>
      <c r="P169" s="152">
        <f t="shared" si="21"/>
        <v>0</v>
      </c>
      <c r="Q169" s="152">
        <v>0</v>
      </c>
      <c r="R169" s="152">
        <f t="shared" si="22"/>
        <v>0</v>
      </c>
      <c r="S169" s="152">
        <v>0</v>
      </c>
      <c r="T169" s="153">
        <f t="shared" si="23"/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54" t="s">
        <v>125</v>
      </c>
      <c r="AT169" s="154" t="s">
        <v>121</v>
      </c>
      <c r="AU169" s="154" t="s">
        <v>126</v>
      </c>
      <c r="AY169" s="14" t="s">
        <v>119</v>
      </c>
      <c r="BE169" s="155">
        <f t="shared" si="24"/>
        <v>0</v>
      </c>
      <c r="BF169" s="155">
        <f t="shared" si="25"/>
        <v>0</v>
      </c>
      <c r="BG169" s="155">
        <f t="shared" si="26"/>
        <v>0</v>
      </c>
      <c r="BH169" s="155">
        <f t="shared" si="27"/>
        <v>0</v>
      </c>
      <c r="BI169" s="155">
        <f t="shared" si="28"/>
        <v>0</v>
      </c>
      <c r="BJ169" s="14" t="s">
        <v>126</v>
      </c>
      <c r="BK169" s="155">
        <f t="shared" si="29"/>
        <v>0</v>
      </c>
      <c r="BL169" s="14" t="s">
        <v>125</v>
      </c>
      <c r="BM169" s="154" t="s">
        <v>259</v>
      </c>
    </row>
    <row r="170" spans="1:65" s="12" customFormat="1" ht="22.9" customHeight="1">
      <c r="B170" s="128"/>
      <c r="D170" s="129" t="s">
        <v>70</v>
      </c>
      <c r="E170" s="139" t="s">
        <v>260</v>
      </c>
      <c r="F170" s="139" t="s">
        <v>261</v>
      </c>
      <c r="I170" s="131"/>
      <c r="J170" s="140">
        <f>BK170</f>
        <v>0</v>
      </c>
      <c r="L170" s="128"/>
      <c r="M170" s="133"/>
      <c r="N170" s="134"/>
      <c r="O170" s="134"/>
      <c r="P170" s="135">
        <f>SUM(P171:P172)</f>
        <v>0</v>
      </c>
      <c r="Q170" s="134"/>
      <c r="R170" s="135">
        <f>SUM(R171:R172)</f>
        <v>0</v>
      </c>
      <c r="S170" s="134"/>
      <c r="T170" s="136">
        <f>SUM(T171:T172)</f>
        <v>0</v>
      </c>
      <c r="AR170" s="129" t="s">
        <v>78</v>
      </c>
      <c r="AT170" s="137" t="s">
        <v>70</v>
      </c>
      <c r="AU170" s="137" t="s">
        <v>78</v>
      </c>
      <c r="AY170" s="129" t="s">
        <v>119</v>
      </c>
      <c r="BK170" s="138">
        <f>SUM(BK171:BK172)</f>
        <v>0</v>
      </c>
    </row>
    <row r="171" spans="1:65" s="2" customFormat="1" ht="24.2" customHeight="1">
      <c r="A171" s="29"/>
      <c r="B171" s="141"/>
      <c r="C171" s="142" t="s">
        <v>262</v>
      </c>
      <c r="D171" s="142" t="s">
        <v>121</v>
      </c>
      <c r="E171" s="143" t="s">
        <v>263</v>
      </c>
      <c r="F171" s="144" t="s">
        <v>264</v>
      </c>
      <c r="G171" s="145" t="s">
        <v>177</v>
      </c>
      <c r="H171" s="146">
        <v>793.9</v>
      </c>
      <c r="I171" s="147"/>
      <c r="J171" s="148">
        <f>ROUND(I171*H171,2)</f>
        <v>0</v>
      </c>
      <c r="K171" s="149"/>
      <c r="L171" s="30"/>
      <c r="M171" s="150" t="s">
        <v>1</v>
      </c>
      <c r="N171" s="151" t="s">
        <v>37</v>
      </c>
      <c r="O171" s="55"/>
      <c r="P171" s="152">
        <f>O171*H171</f>
        <v>0</v>
      </c>
      <c r="Q171" s="152">
        <v>0</v>
      </c>
      <c r="R171" s="152">
        <f>Q171*H171</f>
        <v>0</v>
      </c>
      <c r="S171" s="152">
        <v>0</v>
      </c>
      <c r="T171" s="153">
        <f>S171*H171</f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54" t="s">
        <v>125</v>
      </c>
      <c r="AT171" s="154" t="s">
        <v>121</v>
      </c>
      <c r="AU171" s="154" t="s">
        <v>126</v>
      </c>
      <c r="AY171" s="14" t="s">
        <v>119</v>
      </c>
      <c r="BE171" s="155">
        <f>IF(N171="základná",J171,0)</f>
        <v>0</v>
      </c>
      <c r="BF171" s="155">
        <f>IF(N171="znížená",J171,0)</f>
        <v>0</v>
      </c>
      <c r="BG171" s="155">
        <f>IF(N171="zákl. prenesená",J171,0)</f>
        <v>0</v>
      </c>
      <c r="BH171" s="155">
        <f>IF(N171="zníž. prenesená",J171,0)</f>
        <v>0</v>
      </c>
      <c r="BI171" s="155">
        <f>IF(N171="nulová",J171,0)</f>
        <v>0</v>
      </c>
      <c r="BJ171" s="14" t="s">
        <v>126</v>
      </c>
      <c r="BK171" s="155">
        <f>ROUND(I171*H171,2)</f>
        <v>0</v>
      </c>
      <c r="BL171" s="14" t="s">
        <v>125</v>
      </c>
      <c r="BM171" s="154" t="s">
        <v>265</v>
      </c>
    </row>
    <row r="172" spans="1:65" s="2" customFormat="1" ht="37.9" customHeight="1">
      <c r="A172" s="29"/>
      <c r="B172" s="141"/>
      <c r="C172" s="142" t="s">
        <v>196</v>
      </c>
      <c r="D172" s="142" t="s">
        <v>121</v>
      </c>
      <c r="E172" s="143" t="s">
        <v>266</v>
      </c>
      <c r="F172" s="144" t="s">
        <v>267</v>
      </c>
      <c r="G172" s="145" t="s">
        <v>177</v>
      </c>
      <c r="H172" s="146">
        <v>793.9</v>
      </c>
      <c r="I172" s="147"/>
      <c r="J172" s="148">
        <f>ROUND(I172*H172,2)</f>
        <v>0</v>
      </c>
      <c r="K172" s="149"/>
      <c r="L172" s="30"/>
      <c r="M172" s="150" t="s">
        <v>1</v>
      </c>
      <c r="N172" s="151" t="s">
        <v>37</v>
      </c>
      <c r="O172" s="55"/>
      <c r="P172" s="152">
        <f>O172*H172</f>
        <v>0</v>
      </c>
      <c r="Q172" s="152">
        <v>0</v>
      </c>
      <c r="R172" s="152">
        <f>Q172*H172</f>
        <v>0</v>
      </c>
      <c r="S172" s="152">
        <v>0</v>
      </c>
      <c r="T172" s="153">
        <f>S172*H172</f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54" t="s">
        <v>125</v>
      </c>
      <c r="AT172" s="154" t="s">
        <v>121</v>
      </c>
      <c r="AU172" s="154" t="s">
        <v>126</v>
      </c>
      <c r="AY172" s="14" t="s">
        <v>119</v>
      </c>
      <c r="BE172" s="155">
        <f>IF(N172="základná",J172,0)</f>
        <v>0</v>
      </c>
      <c r="BF172" s="155">
        <f>IF(N172="znížená",J172,0)</f>
        <v>0</v>
      </c>
      <c r="BG172" s="155">
        <f>IF(N172="zákl. prenesená",J172,0)</f>
        <v>0</v>
      </c>
      <c r="BH172" s="155">
        <f>IF(N172="zníž. prenesená",J172,0)</f>
        <v>0</v>
      </c>
      <c r="BI172" s="155">
        <f>IF(N172="nulová",J172,0)</f>
        <v>0</v>
      </c>
      <c r="BJ172" s="14" t="s">
        <v>126</v>
      </c>
      <c r="BK172" s="155">
        <f>ROUND(I172*H172,2)</f>
        <v>0</v>
      </c>
      <c r="BL172" s="14" t="s">
        <v>125</v>
      </c>
      <c r="BM172" s="154" t="s">
        <v>268</v>
      </c>
    </row>
    <row r="173" spans="1:65" s="12" customFormat="1" ht="25.9" customHeight="1">
      <c r="B173" s="128"/>
      <c r="D173" s="129" t="s">
        <v>70</v>
      </c>
      <c r="E173" s="130" t="s">
        <v>269</v>
      </c>
      <c r="F173" s="130" t="s">
        <v>270</v>
      </c>
      <c r="I173" s="131"/>
      <c r="J173" s="132">
        <f>BK173</f>
        <v>0</v>
      </c>
      <c r="L173" s="128"/>
      <c r="M173" s="133"/>
      <c r="N173" s="134"/>
      <c r="O173" s="134"/>
      <c r="P173" s="135">
        <f>P174+P195</f>
        <v>0</v>
      </c>
      <c r="Q173" s="134"/>
      <c r="R173" s="135">
        <f>R174+R195</f>
        <v>0</v>
      </c>
      <c r="S173" s="134"/>
      <c r="T173" s="136">
        <f>T174+T195</f>
        <v>0</v>
      </c>
      <c r="AR173" s="129" t="s">
        <v>126</v>
      </c>
      <c r="AT173" s="137" t="s">
        <v>70</v>
      </c>
      <c r="AU173" s="137" t="s">
        <v>71</v>
      </c>
      <c r="AY173" s="129" t="s">
        <v>119</v>
      </c>
      <c r="BK173" s="138">
        <f>BK174+BK195</f>
        <v>0</v>
      </c>
    </row>
    <row r="174" spans="1:65" s="12" customFormat="1" ht="22.9" customHeight="1">
      <c r="B174" s="128"/>
      <c r="D174" s="129" t="s">
        <v>70</v>
      </c>
      <c r="E174" s="139" t="s">
        <v>271</v>
      </c>
      <c r="F174" s="139" t="s">
        <v>272</v>
      </c>
      <c r="I174" s="131"/>
      <c r="J174" s="140">
        <f>BK174</f>
        <v>0</v>
      </c>
      <c r="L174" s="128"/>
      <c r="M174" s="133"/>
      <c r="N174" s="134"/>
      <c r="O174" s="134"/>
      <c r="P174" s="135">
        <f>SUM(P175:P194)</f>
        <v>0</v>
      </c>
      <c r="Q174" s="134"/>
      <c r="R174" s="135">
        <f>SUM(R175:R194)</f>
        <v>0</v>
      </c>
      <c r="S174" s="134"/>
      <c r="T174" s="136">
        <f>SUM(T175:T194)</f>
        <v>0</v>
      </c>
      <c r="AR174" s="129" t="s">
        <v>126</v>
      </c>
      <c r="AT174" s="137" t="s">
        <v>70</v>
      </c>
      <c r="AU174" s="137" t="s">
        <v>78</v>
      </c>
      <c r="AY174" s="129" t="s">
        <v>119</v>
      </c>
      <c r="BK174" s="138">
        <f>SUM(BK175:BK194)</f>
        <v>0</v>
      </c>
    </row>
    <row r="175" spans="1:65" s="2" customFormat="1" ht="24.2" customHeight="1">
      <c r="A175" s="29"/>
      <c r="B175" s="141"/>
      <c r="C175" s="142" t="s">
        <v>273</v>
      </c>
      <c r="D175" s="142" t="s">
        <v>121</v>
      </c>
      <c r="E175" s="143" t="s">
        <v>274</v>
      </c>
      <c r="F175" s="144" t="s">
        <v>275</v>
      </c>
      <c r="G175" s="145" t="s">
        <v>156</v>
      </c>
      <c r="H175" s="146">
        <v>408</v>
      </c>
      <c r="I175" s="147"/>
      <c r="J175" s="148">
        <f t="shared" ref="J175:J194" si="30">ROUND(I175*H175,2)</f>
        <v>0</v>
      </c>
      <c r="K175" s="149"/>
      <c r="L175" s="30"/>
      <c r="M175" s="150" t="s">
        <v>1</v>
      </c>
      <c r="N175" s="151" t="s">
        <v>37</v>
      </c>
      <c r="O175" s="55"/>
      <c r="P175" s="152">
        <f t="shared" ref="P175:P194" si="31">O175*H175</f>
        <v>0</v>
      </c>
      <c r="Q175" s="152">
        <v>0</v>
      </c>
      <c r="R175" s="152">
        <f t="shared" ref="R175:R194" si="32">Q175*H175</f>
        <v>0</v>
      </c>
      <c r="S175" s="152">
        <v>0</v>
      </c>
      <c r="T175" s="153">
        <f t="shared" ref="T175:T194" si="33">S175*H175</f>
        <v>0</v>
      </c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R175" s="154" t="s">
        <v>149</v>
      </c>
      <c r="AT175" s="154" t="s">
        <v>121</v>
      </c>
      <c r="AU175" s="154" t="s">
        <v>126</v>
      </c>
      <c r="AY175" s="14" t="s">
        <v>119</v>
      </c>
      <c r="BE175" s="155">
        <f t="shared" ref="BE175:BE194" si="34">IF(N175="základná",J175,0)</f>
        <v>0</v>
      </c>
      <c r="BF175" s="155">
        <f t="shared" ref="BF175:BF194" si="35">IF(N175="znížená",J175,0)</f>
        <v>0</v>
      </c>
      <c r="BG175" s="155">
        <f t="shared" ref="BG175:BG194" si="36">IF(N175="zákl. prenesená",J175,0)</f>
        <v>0</v>
      </c>
      <c r="BH175" s="155">
        <f t="shared" ref="BH175:BH194" si="37">IF(N175="zníž. prenesená",J175,0)</f>
        <v>0</v>
      </c>
      <c r="BI175" s="155">
        <f t="shared" ref="BI175:BI194" si="38">IF(N175="nulová",J175,0)</f>
        <v>0</v>
      </c>
      <c r="BJ175" s="14" t="s">
        <v>126</v>
      </c>
      <c r="BK175" s="155">
        <f t="shared" ref="BK175:BK194" si="39">ROUND(I175*H175,2)</f>
        <v>0</v>
      </c>
      <c r="BL175" s="14" t="s">
        <v>149</v>
      </c>
      <c r="BM175" s="154" t="s">
        <v>276</v>
      </c>
    </row>
    <row r="176" spans="1:65" s="2" customFormat="1" ht="14.45" customHeight="1">
      <c r="A176" s="29"/>
      <c r="B176" s="141"/>
      <c r="C176" s="156" t="s">
        <v>200</v>
      </c>
      <c r="D176" s="156" t="s">
        <v>167</v>
      </c>
      <c r="E176" s="157" t="s">
        <v>277</v>
      </c>
      <c r="F176" s="158" t="s">
        <v>278</v>
      </c>
      <c r="G176" s="159" t="s">
        <v>279</v>
      </c>
      <c r="H176" s="160">
        <v>1</v>
      </c>
      <c r="I176" s="161"/>
      <c r="J176" s="162">
        <f t="shared" si="30"/>
        <v>0</v>
      </c>
      <c r="K176" s="163"/>
      <c r="L176" s="164"/>
      <c r="M176" s="165" t="s">
        <v>1</v>
      </c>
      <c r="N176" s="166" t="s">
        <v>37</v>
      </c>
      <c r="O176" s="55"/>
      <c r="P176" s="152">
        <f t="shared" si="31"/>
        <v>0</v>
      </c>
      <c r="Q176" s="152">
        <v>0</v>
      </c>
      <c r="R176" s="152">
        <f t="shared" si="32"/>
        <v>0</v>
      </c>
      <c r="S176" s="152">
        <v>0</v>
      </c>
      <c r="T176" s="153">
        <f t="shared" si="33"/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54" t="s">
        <v>182</v>
      </c>
      <c r="AT176" s="154" t="s">
        <v>167</v>
      </c>
      <c r="AU176" s="154" t="s">
        <v>126</v>
      </c>
      <c r="AY176" s="14" t="s">
        <v>119</v>
      </c>
      <c r="BE176" s="155">
        <f t="shared" si="34"/>
        <v>0</v>
      </c>
      <c r="BF176" s="155">
        <f t="shared" si="35"/>
        <v>0</v>
      </c>
      <c r="BG176" s="155">
        <f t="shared" si="36"/>
        <v>0</v>
      </c>
      <c r="BH176" s="155">
        <f t="shared" si="37"/>
        <v>0</v>
      </c>
      <c r="BI176" s="155">
        <f t="shared" si="38"/>
        <v>0</v>
      </c>
      <c r="BJ176" s="14" t="s">
        <v>126</v>
      </c>
      <c r="BK176" s="155">
        <f t="shared" si="39"/>
        <v>0</v>
      </c>
      <c r="BL176" s="14" t="s">
        <v>149</v>
      </c>
      <c r="BM176" s="154" t="s">
        <v>280</v>
      </c>
    </row>
    <row r="177" spans="1:65" s="2" customFormat="1" ht="24.2" customHeight="1">
      <c r="A177" s="29"/>
      <c r="B177" s="141"/>
      <c r="C177" s="156" t="s">
        <v>281</v>
      </c>
      <c r="D177" s="156" t="s">
        <v>167</v>
      </c>
      <c r="E177" s="157" t="s">
        <v>282</v>
      </c>
      <c r="F177" s="158" t="s">
        <v>283</v>
      </c>
      <c r="G177" s="159" t="s">
        <v>156</v>
      </c>
      <c r="H177" s="160">
        <v>336.6</v>
      </c>
      <c r="I177" s="161"/>
      <c r="J177" s="162">
        <f t="shared" si="30"/>
        <v>0</v>
      </c>
      <c r="K177" s="163"/>
      <c r="L177" s="164"/>
      <c r="M177" s="165" t="s">
        <v>1</v>
      </c>
      <c r="N177" s="166" t="s">
        <v>37</v>
      </c>
      <c r="O177" s="55"/>
      <c r="P177" s="152">
        <f t="shared" si="31"/>
        <v>0</v>
      </c>
      <c r="Q177" s="152">
        <v>0</v>
      </c>
      <c r="R177" s="152">
        <f t="shared" si="32"/>
        <v>0</v>
      </c>
      <c r="S177" s="152">
        <v>0</v>
      </c>
      <c r="T177" s="153">
        <f t="shared" si="33"/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54" t="s">
        <v>182</v>
      </c>
      <c r="AT177" s="154" t="s">
        <v>167</v>
      </c>
      <c r="AU177" s="154" t="s">
        <v>126</v>
      </c>
      <c r="AY177" s="14" t="s">
        <v>119</v>
      </c>
      <c r="BE177" s="155">
        <f t="shared" si="34"/>
        <v>0</v>
      </c>
      <c r="BF177" s="155">
        <f t="shared" si="35"/>
        <v>0</v>
      </c>
      <c r="BG177" s="155">
        <f t="shared" si="36"/>
        <v>0</v>
      </c>
      <c r="BH177" s="155">
        <f t="shared" si="37"/>
        <v>0</v>
      </c>
      <c r="BI177" s="155">
        <f t="shared" si="38"/>
        <v>0</v>
      </c>
      <c r="BJ177" s="14" t="s">
        <v>126</v>
      </c>
      <c r="BK177" s="155">
        <f t="shared" si="39"/>
        <v>0</v>
      </c>
      <c r="BL177" s="14" t="s">
        <v>149</v>
      </c>
      <c r="BM177" s="154" t="s">
        <v>284</v>
      </c>
    </row>
    <row r="178" spans="1:65" s="2" customFormat="1" ht="24.2" customHeight="1">
      <c r="A178" s="29"/>
      <c r="B178" s="141"/>
      <c r="C178" s="156" t="s">
        <v>203</v>
      </c>
      <c r="D178" s="156" t="s">
        <v>167</v>
      </c>
      <c r="E178" s="157" t="s">
        <v>285</v>
      </c>
      <c r="F178" s="158" t="s">
        <v>286</v>
      </c>
      <c r="G178" s="159" t="s">
        <v>156</v>
      </c>
      <c r="H178" s="160">
        <v>116.6</v>
      </c>
      <c r="I178" s="161"/>
      <c r="J178" s="162">
        <f t="shared" si="30"/>
        <v>0</v>
      </c>
      <c r="K178" s="163"/>
      <c r="L178" s="164"/>
      <c r="M178" s="165" t="s">
        <v>1</v>
      </c>
      <c r="N178" s="166" t="s">
        <v>37</v>
      </c>
      <c r="O178" s="55"/>
      <c r="P178" s="152">
        <f t="shared" si="31"/>
        <v>0</v>
      </c>
      <c r="Q178" s="152">
        <v>0</v>
      </c>
      <c r="R178" s="152">
        <f t="shared" si="32"/>
        <v>0</v>
      </c>
      <c r="S178" s="152">
        <v>0</v>
      </c>
      <c r="T178" s="153">
        <f t="shared" si="33"/>
        <v>0</v>
      </c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R178" s="154" t="s">
        <v>182</v>
      </c>
      <c r="AT178" s="154" t="s">
        <v>167</v>
      </c>
      <c r="AU178" s="154" t="s">
        <v>126</v>
      </c>
      <c r="AY178" s="14" t="s">
        <v>119</v>
      </c>
      <c r="BE178" s="155">
        <f t="shared" si="34"/>
        <v>0</v>
      </c>
      <c r="BF178" s="155">
        <f t="shared" si="35"/>
        <v>0</v>
      </c>
      <c r="BG178" s="155">
        <f t="shared" si="36"/>
        <v>0</v>
      </c>
      <c r="BH178" s="155">
        <f t="shared" si="37"/>
        <v>0</v>
      </c>
      <c r="BI178" s="155">
        <f t="shared" si="38"/>
        <v>0</v>
      </c>
      <c r="BJ178" s="14" t="s">
        <v>126</v>
      </c>
      <c r="BK178" s="155">
        <f t="shared" si="39"/>
        <v>0</v>
      </c>
      <c r="BL178" s="14" t="s">
        <v>149</v>
      </c>
      <c r="BM178" s="154" t="s">
        <v>287</v>
      </c>
    </row>
    <row r="179" spans="1:65" s="2" customFormat="1" ht="24.2" customHeight="1">
      <c r="A179" s="29"/>
      <c r="B179" s="141"/>
      <c r="C179" s="156" t="s">
        <v>288</v>
      </c>
      <c r="D179" s="156" t="s">
        <v>167</v>
      </c>
      <c r="E179" s="157" t="s">
        <v>289</v>
      </c>
      <c r="F179" s="158" t="s">
        <v>290</v>
      </c>
      <c r="G179" s="159" t="s">
        <v>160</v>
      </c>
      <c r="H179" s="160">
        <v>110.67</v>
      </c>
      <c r="I179" s="161"/>
      <c r="J179" s="162">
        <f t="shared" si="30"/>
        <v>0</v>
      </c>
      <c r="K179" s="163"/>
      <c r="L179" s="164"/>
      <c r="M179" s="165" t="s">
        <v>1</v>
      </c>
      <c r="N179" s="166" t="s">
        <v>37</v>
      </c>
      <c r="O179" s="55"/>
      <c r="P179" s="152">
        <f t="shared" si="31"/>
        <v>0</v>
      </c>
      <c r="Q179" s="152">
        <v>0</v>
      </c>
      <c r="R179" s="152">
        <f t="shared" si="32"/>
        <v>0</v>
      </c>
      <c r="S179" s="152">
        <v>0</v>
      </c>
      <c r="T179" s="153">
        <f t="shared" si="33"/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182</v>
      </c>
      <c r="AT179" s="154" t="s">
        <v>167</v>
      </c>
      <c r="AU179" s="154" t="s">
        <v>126</v>
      </c>
      <c r="AY179" s="14" t="s">
        <v>119</v>
      </c>
      <c r="BE179" s="155">
        <f t="shared" si="34"/>
        <v>0</v>
      </c>
      <c r="BF179" s="155">
        <f t="shared" si="35"/>
        <v>0</v>
      </c>
      <c r="BG179" s="155">
        <f t="shared" si="36"/>
        <v>0</v>
      </c>
      <c r="BH179" s="155">
        <f t="shared" si="37"/>
        <v>0</v>
      </c>
      <c r="BI179" s="155">
        <f t="shared" si="38"/>
        <v>0</v>
      </c>
      <c r="BJ179" s="14" t="s">
        <v>126</v>
      </c>
      <c r="BK179" s="155">
        <f t="shared" si="39"/>
        <v>0</v>
      </c>
      <c r="BL179" s="14" t="s">
        <v>149</v>
      </c>
      <c r="BM179" s="154" t="s">
        <v>291</v>
      </c>
    </row>
    <row r="180" spans="1:65" s="2" customFormat="1" ht="24.2" customHeight="1">
      <c r="A180" s="29"/>
      <c r="B180" s="141"/>
      <c r="C180" s="156" t="s">
        <v>207</v>
      </c>
      <c r="D180" s="156" t="s">
        <v>167</v>
      </c>
      <c r="E180" s="157" t="s">
        <v>292</v>
      </c>
      <c r="F180" s="158" t="s">
        <v>293</v>
      </c>
      <c r="G180" s="159" t="s">
        <v>294</v>
      </c>
      <c r="H180" s="160">
        <v>60</v>
      </c>
      <c r="I180" s="161"/>
      <c r="J180" s="162">
        <f t="shared" si="30"/>
        <v>0</v>
      </c>
      <c r="K180" s="163"/>
      <c r="L180" s="164"/>
      <c r="M180" s="165" t="s">
        <v>1</v>
      </c>
      <c r="N180" s="166" t="s">
        <v>37</v>
      </c>
      <c r="O180" s="55"/>
      <c r="P180" s="152">
        <f t="shared" si="31"/>
        <v>0</v>
      </c>
      <c r="Q180" s="152">
        <v>0</v>
      </c>
      <c r="R180" s="152">
        <f t="shared" si="32"/>
        <v>0</v>
      </c>
      <c r="S180" s="152">
        <v>0</v>
      </c>
      <c r="T180" s="153">
        <f t="shared" si="33"/>
        <v>0</v>
      </c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R180" s="154" t="s">
        <v>182</v>
      </c>
      <c r="AT180" s="154" t="s">
        <v>167</v>
      </c>
      <c r="AU180" s="154" t="s">
        <v>126</v>
      </c>
      <c r="AY180" s="14" t="s">
        <v>119</v>
      </c>
      <c r="BE180" s="155">
        <f t="shared" si="34"/>
        <v>0</v>
      </c>
      <c r="BF180" s="155">
        <f t="shared" si="35"/>
        <v>0</v>
      </c>
      <c r="BG180" s="155">
        <f t="shared" si="36"/>
        <v>0</v>
      </c>
      <c r="BH180" s="155">
        <f t="shared" si="37"/>
        <v>0</v>
      </c>
      <c r="BI180" s="155">
        <f t="shared" si="38"/>
        <v>0</v>
      </c>
      <c r="BJ180" s="14" t="s">
        <v>126</v>
      </c>
      <c r="BK180" s="155">
        <f t="shared" si="39"/>
        <v>0</v>
      </c>
      <c r="BL180" s="14" t="s">
        <v>149</v>
      </c>
      <c r="BM180" s="154" t="s">
        <v>295</v>
      </c>
    </row>
    <row r="181" spans="1:65" s="2" customFormat="1" ht="14.45" customHeight="1">
      <c r="A181" s="29"/>
      <c r="B181" s="141"/>
      <c r="C181" s="156" t="s">
        <v>296</v>
      </c>
      <c r="D181" s="156" t="s">
        <v>167</v>
      </c>
      <c r="E181" s="157" t="s">
        <v>297</v>
      </c>
      <c r="F181" s="158" t="s">
        <v>298</v>
      </c>
      <c r="G181" s="159" t="s">
        <v>294</v>
      </c>
      <c r="H181" s="160">
        <v>34</v>
      </c>
      <c r="I181" s="161"/>
      <c r="J181" s="162">
        <f t="shared" si="30"/>
        <v>0</v>
      </c>
      <c r="K181" s="163"/>
      <c r="L181" s="164"/>
      <c r="M181" s="165" t="s">
        <v>1</v>
      </c>
      <c r="N181" s="166" t="s">
        <v>37</v>
      </c>
      <c r="O181" s="55"/>
      <c r="P181" s="152">
        <f t="shared" si="31"/>
        <v>0</v>
      </c>
      <c r="Q181" s="152">
        <v>0</v>
      </c>
      <c r="R181" s="152">
        <f t="shared" si="32"/>
        <v>0</v>
      </c>
      <c r="S181" s="152">
        <v>0</v>
      </c>
      <c r="T181" s="153">
        <f t="shared" si="33"/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54" t="s">
        <v>182</v>
      </c>
      <c r="AT181" s="154" t="s">
        <v>167</v>
      </c>
      <c r="AU181" s="154" t="s">
        <v>126</v>
      </c>
      <c r="AY181" s="14" t="s">
        <v>119</v>
      </c>
      <c r="BE181" s="155">
        <f t="shared" si="34"/>
        <v>0</v>
      </c>
      <c r="BF181" s="155">
        <f t="shared" si="35"/>
        <v>0</v>
      </c>
      <c r="BG181" s="155">
        <f t="shared" si="36"/>
        <v>0</v>
      </c>
      <c r="BH181" s="155">
        <f t="shared" si="37"/>
        <v>0</v>
      </c>
      <c r="BI181" s="155">
        <f t="shared" si="38"/>
        <v>0</v>
      </c>
      <c r="BJ181" s="14" t="s">
        <v>126</v>
      </c>
      <c r="BK181" s="155">
        <f t="shared" si="39"/>
        <v>0</v>
      </c>
      <c r="BL181" s="14" t="s">
        <v>149</v>
      </c>
      <c r="BM181" s="154" t="s">
        <v>299</v>
      </c>
    </row>
    <row r="182" spans="1:65" s="2" customFormat="1" ht="14.45" customHeight="1">
      <c r="A182" s="29"/>
      <c r="B182" s="141"/>
      <c r="C182" s="156" t="s">
        <v>208</v>
      </c>
      <c r="D182" s="156" t="s">
        <v>167</v>
      </c>
      <c r="E182" s="157" t="s">
        <v>300</v>
      </c>
      <c r="F182" s="158" t="s">
        <v>301</v>
      </c>
      <c r="G182" s="159" t="s">
        <v>294</v>
      </c>
      <c r="H182" s="160">
        <v>26</v>
      </c>
      <c r="I182" s="161"/>
      <c r="J182" s="162">
        <f t="shared" si="30"/>
        <v>0</v>
      </c>
      <c r="K182" s="163"/>
      <c r="L182" s="164"/>
      <c r="M182" s="165" t="s">
        <v>1</v>
      </c>
      <c r="N182" s="166" t="s">
        <v>37</v>
      </c>
      <c r="O182" s="55"/>
      <c r="P182" s="152">
        <f t="shared" si="31"/>
        <v>0</v>
      </c>
      <c r="Q182" s="152">
        <v>0</v>
      </c>
      <c r="R182" s="152">
        <f t="shared" si="32"/>
        <v>0</v>
      </c>
      <c r="S182" s="152">
        <v>0</v>
      </c>
      <c r="T182" s="153">
        <f t="shared" si="33"/>
        <v>0</v>
      </c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R182" s="154" t="s">
        <v>182</v>
      </c>
      <c r="AT182" s="154" t="s">
        <v>167</v>
      </c>
      <c r="AU182" s="154" t="s">
        <v>126</v>
      </c>
      <c r="AY182" s="14" t="s">
        <v>119</v>
      </c>
      <c r="BE182" s="155">
        <f t="shared" si="34"/>
        <v>0</v>
      </c>
      <c r="BF182" s="155">
        <f t="shared" si="35"/>
        <v>0</v>
      </c>
      <c r="BG182" s="155">
        <f t="shared" si="36"/>
        <v>0</v>
      </c>
      <c r="BH182" s="155">
        <f t="shared" si="37"/>
        <v>0</v>
      </c>
      <c r="BI182" s="155">
        <f t="shared" si="38"/>
        <v>0</v>
      </c>
      <c r="BJ182" s="14" t="s">
        <v>126</v>
      </c>
      <c r="BK182" s="155">
        <f t="shared" si="39"/>
        <v>0</v>
      </c>
      <c r="BL182" s="14" t="s">
        <v>149</v>
      </c>
      <c r="BM182" s="154" t="s">
        <v>302</v>
      </c>
    </row>
    <row r="183" spans="1:65" s="2" customFormat="1" ht="24.2" customHeight="1">
      <c r="A183" s="29"/>
      <c r="B183" s="141"/>
      <c r="C183" s="156" t="s">
        <v>303</v>
      </c>
      <c r="D183" s="156" t="s">
        <v>167</v>
      </c>
      <c r="E183" s="157" t="s">
        <v>304</v>
      </c>
      <c r="F183" s="158" t="s">
        <v>305</v>
      </c>
      <c r="G183" s="159" t="s">
        <v>160</v>
      </c>
      <c r="H183" s="160">
        <v>193.05</v>
      </c>
      <c r="I183" s="161"/>
      <c r="J183" s="162">
        <f t="shared" si="30"/>
        <v>0</v>
      </c>
      <c r="K183" s="163"/>
      <c r="L183" s="164"/>
      <c r="M183" s="165" t="s">
        <v>1</v>
      </c>
      <c r="N183" s="166" t="s">
        <v>37</v>
      </c>
      <c r="O183" s="55"/>
      <c r="P183" s="152">
        <f t="shared" si="31"/>
        <v>0</v>
      </c>
      <c r="Q183" s="152">
        <v>0</v>
      </c>
      <c r="R183" s="152">
        <f t="shared" si="32"/>
        <v>0</v>
      </c>
      <c r="S183" s="152">
        <v>0</v>
      </c>
      <c r="T183" s="153">
        <f t="shared" si="33"/>
        <v>0</v>
      </c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R183" s="154" t="s">
        <v>182</v>
      </c>
      <c r="AT183" s="154" t="s">
        <v>167</v>
      </c>
      <c r="AU183" s="154" t="s">
        <v>126</v>
      </c>
      <c r="AY183" s="14" t="s">
        <v>119</v>
      </c>
      <c r="BE183" s="155">
        <f t="shared" si="34"/>
        <v>0</v>
      </c>
      <c r="BF183" s="155">
        <f t="shared" si="35"/>
        <v>0</v>
      </c>
      <c r="BG183" s="155">
        <f t="shared" si="36"/>
        <v>0</v>
      </c>
      <c r="BH183" s="155">
        <f t="shared" si="37"/>
        <v>0</v>
      </c>
      <c r="BI183" s="155">
        <f t="shared" si="38"/>
        <v>0</v>
      </c>
      <c r="BJ183" s="14" t="s">
        <v>126</v>
      </c>
      <c r="BK183" s="155">
        <f t="shared" si="39"/>
        <v>0</v>
      </c>
      <c r="BL183" s="14" t="s">
        <v>149</v>
      </c>
      <c r="BM183" s="154" t="s">
        <v>306</v>
      </c>
    </row>
    <row r="184" spans="1:65" s="2" customFormat="1" ht="14.45" customHeight="1">
      <c r="A184" s="29"/>
      <c r="B184" s="141"/>
      <c r="C184" s="156" t="s">
        <v>213</v>
      </c>
      <c r="D184" s="156" t="s">
        <v>167</v>
      </c>
      <c r="E184" s="157" t="s">
        <v>307</v>
      </c>
      <c r="F184" s="158" t="s">
        <v>308</v>
      </c>
      <c r="G184" s="159" t="s">
        <v>294</v>
      </c>
      <c r="H184" s="160">
        <v>60</v>
      </c>
      <c r="I184" s="161"/>
      <c r="J184" s="162">
        <f t="shared" si="30"/>
        <v>0</v>
      </c>
      <c r="K184" s="163"/>
      <c r="L184" s="164"/>
      <c r="M184" s="165" t="s">
        <v>1</v>
      </c>
      <c r="N184" s="166" t="s">
        <v>37</v>
      </c>
      <c r="O184" s="55"/>
      <c r="P184" s="152">
        <f t="shared" si="31"/>
        <v>0</v>
      </c>
      <c r="Q184" s="152">
        <v>0</v>
      </c>
      <c r="R184" s="152">
        <f t="shared" si="32"/>
        <v>0</v>
      </c>
      <c r="S184" s="152">
        <v>0</v>
      </c>
      <c r="T184" s="153">
        <f t="shared" si="33"/>
        <v>0</v>
      </c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R184" s="154" t="s">
        <v>182</v>
      </c>
      <c r="AT184" s="154" t="s">
        <v>167</v>
      </c>
      <c r="AU184" s="154" t="s">
        <v>126</v>
      </c>
      <c r="AY184" s="14" t="s">
        <v>119</v>
      </c>
      <c r="BE184" s="155">
        <f t="shared" si="34"/>
        <v>0</v>
      </c>
      <c r="BF184" s="155">
        <f t="shared" si="35"/>
        <v>0</v>
      </c>
      <c r="BG184" s="155">
        <f t="shared" si="36"/>
        <v>0</v>
      </c>
      <c r="BH184" s="155">
        <f t="shared" si="37"/>
        <v>0</v>
      </c>
      <c r="BI184" s="155">
        <f t="shared" si="38"/>
        <v>0</v>
      </c>
      <c r="BJ184" s="14" t="s">
        <v>126</v>
      </c>
      <c r="BK184" s="155">
        <f t="shared" si="39"/>
        <v>0</v>
      </c>
      <c r="BL184" s="14" t="s">
        <v>149</v>
      </c>
      <c r="BM184" s="154" t="s">
        <v>309</v>
      </c>
    </row>
    <row r="185" spans="1:65" s="2" customFormat="1" ht="37.9" customHeight="1">
      <c r="A185" s="29"/>
      <c r="B185" s="141"/>
      <c r="C185" s="156" t="s">
        <v>310</v>
      </c>
      <c r="D185" s="156" t="s">
        <v>167</v>
      </c>
      <c r="E185" s="157" t="s">
        <v>311</v>
      </c>
      <c r="F185" s="158" t="s">
        <v>312</v>
      </c>
      <c r="G185" s="159" t="s">
        <v>294</v>
      </c>
      <c r="H185" s="160">
        <v>193.05</v>
      </c>
      <c r="I185" s="161"/>
      <c r="J185" s="162">
        <f t="shared" si="30"/>
        <v>0</v>
      </c>
      <c r="K185" s="163"/>
      <c r="L185" s="164"/>
      <c r="M185" s="165" t="s">
        <v>1</v>
      </c>
      <c r="N185" s="166" t="s">
        <v>37</v>
      </c>
      <c r="O185" s="55"/>
      <c r="P185" s="152">
        <f t="shared" si="31"/>
        <v>0</v>
      </c>
      <c r="Q185" s="152">
        <v>0</v>
      </c>
      <c r="R185" s="152">
        <f t="shared" si="32"/>
        <v>0</v>
      </c>
      <c r="S185" s="152">
        <v>0</v>
      </c>
      <c r="T185" s="153">
        <f t="shared" si="33"/>
        <v>0</v>
      </c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R185" s="154" t="s">
        <v>182</v>
      </c>
      <c r="AT185" s="154" t="s">
        <v>167</v>
      </c>
      <c r="AU185" s="154" t="s">
        <v>126</v>
      </c>
      <c r="AY185" s="14" t="s">
        <v>119</v>
      </c>
      <c r="BE185" s="155">
        <f t="shared" si="34"/>
        <v>0</v>
      </c>
      <c r="BF185" s="155">
        <f t="shared" si="35"/>
        <v>0</v>
      </c>
      <c r="BG185" s="155">
        <f t="shared" si="36"/>
        <v>0</v>
      </c>
      <c r="BH185" s="155">
        <f t="shared" si="37"/>
        <v>0</v>
      </c>
      <c r="BI185" s="155">
        <f t="shared" si="38"/>
        <v>0</v>
      </c>
      <c r="BJ185" s="14" t="s">
        <v>126</v>
      </c>
      <c r="BK185" s="155">
        <f t="shared" si="39"/>
        <v>0</v>
      </c>
      <c r="BL185" s="14" t="s">
        <v>149</v>
      </c>
      <c r="BM185" s="154" t="s">
        <v>313</v>
      </c>
    </row>
    <row r="186" spans="1:65" s="2" customFormat="1" ht="14.45" customHeight="1">
      <c r="A186" s="29"/>
      <c r="B186" s="141"/>
      <c r="C186" s="142" t="s">
        <v>216</v>
      </c>
      <c r="D186" s="142" t="s">
        <v>121</v>
      </c>
      <c r="E186" s="143" t="s">
        <v>314</v>
      </c>
      <c r="F186" s="144" t="s">
        <v>315</v>
      </c>
      <c r="G186" s="145" t="s">
        <v>294</v>
      </c>
      <c r="H186" s="146">
        <v>56</v>
      </c>
      <c r="I186" s="147"/>
      <c r="J186" s="148">
        <f t="shared" si="30"/>
        <v>0</v>
      </c>
      <c r="K186" s="149"/>
      <c r="L186" s="30"/>
      <c r="M186" s="150" t="s">
        <v>1</v>
      </c>
      <c r="N186" s="151" t="s">
        <v>37</v>
      </c>
      <c r="O186" s="55"/>
      <c r="P186" s="152">
        <f t="shared" si="31"/>
        <v>0</v>
      </c>
      <c r="Q186" s="152">
        <v>0</v>
      </c>
      <c r="R186" s="152">
        <f t="shared" si="32"/>
        <v>0</v>
      </c>
      <c r="S186" s="152">
        <v>0</v>
      </c>
      <c r="T186" s="153">
        <f t="shared" si="33"/>
        <v>0</v>
      </c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R186" s="154" t="s">
        <v>149</v>
      </c>
      <c r="AT186" s="154" t="s">
        <v>121</v>
      </c>
      <c r="AU186" s="154" t="s">
        <v>126</v>
      </c>
      <c r="AY186" s="14" t="s">
        <v>119</v>
      </c>
      <c r="BE186" s="155">
        <f t="shared" si="34"/>
        <v>0</v>
      </c>
      <c r="BF186" s="155">
        <f t="shared" si="35"/>
        <v>0</v>
      </c>
      <c r="BG186" s="155">
        <f t="shared" si="36"/>
        <v>0</v>
      </c>
      <c r="BH186" s="155">
        <f t="shared" si="37"/>
        <v>0</v>
      </c>
      <c r="BI186" s="155">
        <f t="shared" si="38"/>
        <v>0</v>
      </c>
      <c r="BJ186" s="14" t="s">
        <v>126</v>
      </c>
      <c r="BK186" s="155">
        <f t="shared" si="39"/>
        <v>0</v>
      </c>
      <c r="BL186" s="14" t="s">
        <v>149</v>
      </c>
      <c r="BM186" s="154" t="s">
        <v>316</v>
      </c>
    </row>
    <row r="187" spans="1:65" s="2" customFormat="1" ht="14.45" customHeight="1">
      <c r="A187" s="29"/>
      <c r="B187" s="141"/>
      <c r="C187" s="142" t="s">
        <v>317</v>
      </c>
      <c r="D187" s="142" t="s">
        <v>121</v>
      </c>
      <c r="E187" s="143" t="s">
        <v>318</v>
      </c>
      <c r="F187" s="144" t="s">
        <v>319</v>
      </c>
      <c r="G187" s="145" t="s">
        <v>294</v>
      </c>
      <c r="H187" s="146">
        <v>2</v>
      </c>
      <c r="I187" s="147"/>
      <c r="J187" s="148">
        <f t="shared" si="30"/>
        <v>0</v>
      </c>
      <c r="K187" s="149"/>
      <c r="L187" s="30"/>
      <c r="M187" s="150" t="s">
        <v>1</v>
      </c>
      <c r="N187" s="151" t="s">
        <v>37</v>
      </c>
      <c r="O187" s="55"/>
      <c r="P187" s="152">
        <f t="shared" si="31"/>
        <v>0</v>
      </c>
      <c r="Q187" s="152">
        <v>0</v>
      </c>
      <c r="R187" s="152">
        <f t="shared" si="32"/>
        <v>0</v>
      </c>
      <c r="S187" s="152">
        <v>0</v>
      </c>
      <c r="T187" s="153">
        <f t="shared" si="33"/>
        <v>0</v>
      </c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R187" s="154" t="s">
        <v>149</v>
      </c>
      <c r="AT187" s="154" t="s">
        <v>121</v>
      </c>
      <c r="AU187" s="154" t="s">
        <v>126</v>
      </c>
      <c r="AY187" s="14" t="s">
        <v>119</v>
      </c>
      <c r="BE187" s="155">
        <f t="shared" si="34"/>
        <v>0</v>
      </c>
      <c r="BF187" s="155">
        <f t="shared" si="35"/>
        <v>0</v>
      </c>
      <c r="BG187" s="155">
        <f t="shared" si="36"/>
        <v>0</v>
      </c>
      <c r="BH187" s="155">
        <f t="shared" si="37"/>
        <v>0</v>
      </c>
      <c r="BI187" s="155">
        <f t="shared" si="38"/>
        <v>0</v>
      </c>
      <c r="BJ187" s="14" t="s">
        <v>126</v>
      </c>
      <c r="BK187" s="155">
        <f t="shared" si="39"/>
        <v>0</v>
      </c>
      <c r="BL187" s="14" t="s">
        <v>149</v>
      </c>
      <c r="BM187" s="154" t="s">
        <v>320</v>
      </c>
    </row>
    <row r="188" spans="1:65" s="2" customFormat="1" ht="37.9" customHeight="1">
      <c r="A188" s="29"/>
      <c r="B188" s="141"/>
      <c r="C188" s="142" t="s">
        <v>220</v>
      </c>
      <c r="D188" s="142" t="s">
        <v>121</v>
      </c>
      <c r="E188" s="143" t="s">
        <v>321</v>
      </c>
      <c r="F188" s="144" t="s">
        <v>322</v>
      </c>
      <c r="G188" s="145" t="s">
        <v>279</v>
      </c>
      <c r="H188" s="146">
        <v>1</v>
      </c>
      <c r="I188" s="147"/>
      <c r="J188" s="148">
        <f t="shared" si="30"/>
        <v>0</v>
      </c>
      <c r="K188" s="149"/>
      <c r="L188" s="30"/>
      <c r="M188" s="150" t="s">
        <v>1</v>
      </c>
      <c r="N188" s="151" t="s">
        <v>37</v>
      </c>
      <c r="O188" s="55"/>
      <c r="P188" s="152">
        <f t="shared" si="31"/>
        <v>0</v>
      </c>
      <c r="Q188" s="152">
        <v>0</v>
      </c>
      <c r="R188" s="152">
        <f t="shared" si="32"/>
        <v>0</v>
      </c>
      <c r="S188" s="152">
        <v>0</v>
      </c>
      <c r="T188" s="153">
        <f t="shared" si="33"/>
        <v>0</v>
      </c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R188" s="154" t="s">
        <v>149</v>
      </c>
      <c r="AT188" s="154" t="s">
        <v>121</v>
      </c>
      <c r="AU188" s="154" t="s">
        <v>126</v>
      </c>
      <c r="AY188" s="14" t="s">
        <v>119</v>
      </c>
      <c r="BE188" s="155">
        <f t="shared" si="34"/>
        <v>0</v>
      </c>
      <c r="BF188" s="155">
        <f t="shared" si="35"/>
        <v>0</v>
      </c>
      <c r="BG188" s="155">
        <f t="shared" si="36"/>
        <v>0</v>
      </c>
      <c r="BH188" s="155">
        <f t="shared" si="37"/>
        <v>0</v>
      </c>
      <c r="BI188" s="155">
        <f t="shared" si="38"/>
        <v>0</v>
      </c>
      <c r="BJ188" s="14" t="s">
        <v>126</v>
      </c>
      <c r="BK188" s="155">
        <f t="shared" si="39"/>
        <v>0</v>
      </c>
      <c r="BL188" s="14" t="s">
        <v>149</v>
      </c>
      <c r="BM188" s="154" t="s">
        <v>323</v>
      </c>
    </row>
    <row r="189" spans="1:65" s="2" customFormat="1" ht="24.2" customHeight="1">
      <c r="A189" s="29"/>
      <c r="B189" s="141"/>
      <c r="C189" s="156" t="s">
        <v>324</v>
      </c>
      <c r="D189" s="156" t="s">
        <v>167</v>
      </c>
      <c r="E189" s="157" t="s">
        <v>325</v>
      </c>
      <c r="F189" s="158" t="s">
        <v>326</v>
      </c>
      <c r="G189" s="159" t="s">
        <v>279</v>
      </c>
      <c r="H189" s="160">
        <v>1</v>
      </c>
      <c r="I189" s="161"/>
      <c r="J189" s="162">
        <f t="shared" si="30"/>
        <v>0</v>
      </c>
      <c r="K189" s="163"/>
      <c r="L189" s="164"/>
      <c r="M189" s="165" t="s">
        <v>1</v>
      </c>
      <c r="N189" s="166" t="s">
        <v>37</v>
      </c>
      <c r="O189" s="55"/>
      <c r="P189" s="152">
        <f t="shared" si="31"/>
        <v>0</v>
      </c>
      <c r="Q189" s="152">
        <v>0</v>
      </c>
      <c r="R189" s="152">
        <f t="shared" si="32"/>
        <v>0</v>
      </c>
      <c r="S189" s="152">
        <v>0</v>
      </c>
      <c r="T189" s="153">
        <f t="shared" si="33"/>
        <v>0</v>
      </c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R189" s="154" t="s">
        <v>182</v>
      </c>
      <c r="AT189" s="154" t="s">
        <v>167</v>
      </c>
      <c r="AU189" s="154" t="s">
        <v>126</v>
      </c>
      <c r="AY189" s="14" t="s">
        <v>119</v>
      </c>
      <c r="BE189" s="155">
        <f t="shared" si="34"/>
        <v>0</v>
      </c>
      <c r="BF189" s="155">
        <f t="shared" si="35"/>
        <v>0</v>
      </c>
      <c r="BG189" s="155">
        <f t="shared" si="36"/>
        <v>0</v>
      </c>
      <c r="BH189" s="155">
        <f t="shared" si="37"/>
        <v>0</v>
      </c>
      <c r="BI189" s="155">
        <f t="shared" si="38"/>
        <v>0</v>
      </c>
      <c r="BJ189" s="14" t="s">
        <v>126</v>
      </c>
      <c r="BK189" s="155">
        <f t="shared" si="39"/>
        <v>0</v>
      </c>
      <c r="BL189" s="14" t="s">
        <v>149</v>
      </c>
      <c r="BM189" s="154" t="s">
        <v>327</v>
      </c>
    </row>
    <row r="190" spans="1:65" s="2" customFormat="1" ht="37.9" customHeight="1">
      <c r="A190" s="29"/>
      <c r="B190" s="141"/>
      <c r="C190" s="142" t="s">
        <v>223</v>
      </c>
      <c r="D190" s="142" t="s">
        <v>121</v>
      </c>
      <c r="E190" s="143" t="s">
        <v>328</v>
      </c>
      <c r="F190" s="144" t="s">
        <v>329</v>
      </c>
      <c r="G190" s="145" t="s">
        <v>279</v>
      </c>
      <c r="H190" s="146">
        <v>2</v>
      </c>
      <c r="I190" s="147"/>
      <c r="J190" s="148">
        <f t="shared" si="30"/>
        <v>0</v>
      </c>
      <c r="K190" s="149"/>
      <c r="L190" s="30"/>
      <c r="M190" s="150" t="s">
        <v>1</v>
      </c>
      <c r="N190" s="151" t="s">
        <v>37</v>
      </c>
      <c r="O190" s="55"/>
      <c r="P190" s="152">
        <f t="shared" si="31"/>
        <v>0</v>
      </c>
      <c r="Q190" s="152">
        <v>0</v>
      </c>
      <c r="R190" s="152">
        <f t="shared" si="32"/>
        <v>0</v>
      </c>
      <c r="S190" s="152">
        <v>0</v>
      </c>
      <c r="T190" s="153">
        <f t="shared" si="33"/>
        <v>0</v>
      </c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R190" s="154" t="s">
        <v>149</v>
      </c>
      <c r="AT190" s="154" t="s">
        <v>121</v>
      </c>
      <c r="AU190" s="154" t="s">
        <v>126</v>
      </c>
      <c r="AY190" s="14" t="s">
        <v>119</v>
      </c>
      <c r="BE190" s="155">
        <f t="shared" si="34"/>
        <v>0</v>
      </c>
      <c r="BF190" s="155">
        <f t="shared" si="35"/>
        <v>0</v>
      </c>
      <c r="BG190" s="155">
        <f t="shared" si="36"/>
        <v>0</v>
      </c>
      <c r="BH190" s="155">
        <f t="shared" si="37"/>
        <v>0</v>
      </c>
      <c r="BI190" s="155">
        <f t="shared" si="38"/>
        <v>0</v>
      </c>
      <c r="BJ190" s="14" t="s">
        <v>126</v>
      </c>
      <c r="BK190" s="155">
        <f t="shared" si="39"/>
        <v>0</v>
      </c>
      <c r="BL190" s="14" t="s">
        <v>149</v>
      </c>
      <c r="BM190" s="154" t="s">
        <v>330</v>
      </c>
    </row>
    <row r="191" spans="1:65" s="2" customFormat="1" ht="24.2" customHeight="1">
      <c r="A191" s="29"/>
      <c r="B191" s="141"/>
      <c r="C191" s="156" t="s">
        <v>331</v>
      </c>
      <c r="D191" s="156" t="s">
        <v>167</v>
      </c>
      <c r="E191" s="157" t="s">
        <v>332</v>
      </c>
      <c r="F191" s="158" t="s">
        <v>333</v>
      </c>
      <c r="G191" s="159" t="s">
        <v>279</v>
      </c>
      <c r="H191" s="160">
        <v>2</v>
      </c>
      <c r="I191" s="161"/>
      <c r="J191" s="162">
        <f t="shared" si="30"/>
        <v>0</v>
      </c>
      <c r="K191" s="163"/>
      <c r="L191" s="164"/>
      <c r="M191" s="165" t="s">
        <v>1</v>
      </c>
      <c r="N191" s="166" t="s">
        <v>37</v>
      </c>
      <c r="O191" s="55"/>
      <c r="P191" s="152">
        <f t="shared" si="31"/>
        <v>0</v>
      </c>
      <c r="Q191" s="152">
        <v>0</v>
      </c>
      <c r="R191" s="152">
        <f t="shared" si="32"/>
        <v>0</v>
      </c>
      <c r="S191" s="152">
        <v>0</v>
      </c>
      <c r="T191" s="153">
        <f t="shared" si="33"/>
        <v>0</v>
      </c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R191" s="154" t="s">
        <v>182</v>
      </c>
      <c r="AT191" s="154" t="s">
        <v>167</v>
      </c>
      <c r="AU191" s="154" t="s">
        <v>126</v>
      </c>
      <c r="AY191" s="14" t="s">
        <v>119</v>
      </c>
      <c r="BE191" s="155">
        <f t="shared" si="34"/>
        <v>0</v>
      </c>
      <c r="BF191" s="155">
        <f t="shared" si="35"/>
        <v>0</v>
      </c>
      <c r="BG191" s="155">
        <f t="shared" si="36"/>
        <v>0</v>
      </c>
      <c r="BH191" s="155">
        <f t="shared" si="37"/>
        <v>0</v>
      </c>
      <c r="BI191" s="155">
        <f t="shared" si="38"/>
        <v>0</v>
      </c>
      <c r="BJ191" s="14" t="s">
        <v>126</v>
      </c>
      <c r="BK191" s="155">
        <f t="shared" si="39"/>
        <v>0</v>
      </c>
      <c r="BL191" s="14" t="s">
        <v>149</v>
      </c>
      <c r="BM191" s="154" t="s">
        <v>334</v>
      </c>
    </row>
    <row r="192" spans="1:65" s="2" customFormat="1" ht="37.9" customHeight="1">
      <c r="A192" s="29"/>
      <c r="B192" s="141"/>
      <c r="C192" s="142" t="s">
        <v>227</v>
      </c>
      <c r="D192" s="142" t="s">
        <v>121</v>
      </c>
      <c r="E192" s="143" t="s">
        <v>335</v>
      </c>
      <c r="F192" s="144" t="s">
        <v>336</v>
      </c>
      <c r="G192" s="145" t="s">
        <v>279</v>
      </c>
      <c r="H192" s="146">
        <v>1</v>
      </c>
      <c r="I192" s="147"/>
      <c r="J192" s="148">
        <f t="shared" si="30"/>
        <v>0</v>
      </c>
      <c r="K192" s="149"/>
      <c r="L192" s="30"/>
      <c r="M192" s="150" t="s">
        <v>1</v>
      </c>
      <c r="N192" s="151" t="s">
        <v>37</v>
      </c>
      <c r="O192" s="55"/>
      <c r="P192" s="152">
        <f t="shared" si="31"/>
        <v>0</v>
      </c>
      <c r="Q192" s="152">
        <v>0</v>
      </c>
      <c r="R192" s="152">
        <f t="shared" si="32"/>
        <v>0</v>
      </c>
      <c r="S192" s="152">
        <v>0</v>
      </c>
      <c r="T192" s="153">
        <f t="shared" si="33"/>
        <v>0</v>
      </c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R192" s="154" t="s">
        <v>149</v>
      </c>
      <c r="AT192" s="154" t="s">
        <v>121</v>
      </c>
      <c r="AU192" s="154" t="s">
        <v>126</v>
      </c>
      <c r="AY192" s="14" t="s">
        <v>119</v>
      </c>
      <c r="BE192" s="155">
        <f t="shared" si="34"/>
        <v>0</v>
      </c>
      <c r="BF192" s="155">
        <f t="shared" si="35"/>
        <v>0</v>
      </c>
      <c r="BG192" s="155">
        <f t="shared" si="36"/>
        <v>0</v>
      </c>
      <c r="BH192" s="155">
        <f t="shared" si="37"/>
        <v>0</v>
      </c>
      <c r="BI192" s="155">
        <f t="shared" si="38"/>
        <v>0</v>
      </c>
      <c r="BJ192" s="14" t="s">
        <v>126</v>
      </c>
      <c r="BK192" s="155">
        <f t="shared" si="39"/>
        <v>0</v>
      </c>
      <c r="BL192" s="14" t="s">
        <v>149</v>
      </c>
      <c r="BM192" s="154" t="s">
        <v>337</v>
      </c>
    </row>
    <row r="193" spans="1:65" s="2" customFormat="1" ht="24.2" customHeight="1">
      <c r="A193" s="29"/>
      <c r="B193" s="141"/>
      <c r="C193" s="156" t="s">
        <v>338</v>
      </c>
      <c r="D193" s="156" t="s">
        <v>167</v>
      </c>
      <c r="E193" s="157" t="s">
        <v>339</v>
      </c>
      <c r="F193" s="158" t="s">
        <v>340</v>
      </c>
      <c r="G193" s="159" t="s">
        <v>279</v>
      </c>
      <c r="H193" s="160">
        <v>1</v>
      </c>
      <c r="I193" s="161"/>
      <c r="J193" s="162">
        <f t="shared" si="30"/>
        <v>0</v>
      </c>
      <c r="K193" s="163"/>
      <c r="L193" s="164"/>
      <c r="M193" s="165" t="s">
        <v>1</v>
      </c>
      <c r="N193" s="166" t="s">
        <v>37</v>
      </c>
      <c r="O193" s="55"/>
      <c r="P193" s="152">
        <f t="shared" si="31"/>
        <v>0</v>
      </c>
      <c r="Q193" s="152">
        <v>0</v>
      </c>
      <c r="R193" s="152">
        <f t="shared" si="32"/>
        <v>0</v>
      </c>
      <c r="S193" s="152">
        <v>0</v>
      </c>
      <c r="T193" s="153">
        <f t="shared" si="33"/>
        <v>0</v>
      </c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R193" s="154" t="s">
        <v>182</v>
      </c>
      <c r="AT193" s="154" t="s">
        <v>167</v>
      </c>
      <c r="AU193" s="154" t="s">
        <v>126</v>
      </c>
      <c r="AY193" s="14" t="s">
        <v>119</v>
      </c>
      <c r="BE193" s="155">
        <f t="shared" si="34"/>
        <v>0</v>
      </c>
      <c r="BF193" s="155">
        <f t="shared" si="35"/>
        <v>0</v>
      </c>
      <c r="BG193" s="155">
        <f t="shared" si="36"/>
        <v>0</v>
      </c>
      <c r="BH193" s="155">
        <f t="shared" si="37"/>
        <v>0</v>
      </c>
      <c r="BI193" s="155">
        <f t="shared" si="38"/>
        <v>0</v>
      </c>
      <c r="BJ193" s="14" t="s">
        <v>126</v>
      </c>
      <c r="BK193" s="155">
        <f t="shared" si="39"/>
        <v>0</v>
      </c>
      <c r="BL193" s="14" t="s">
        <v>149</v>
      </c>
      <c r="BM193" s="154" t="s">
        <v>341</v>
      </c>
    </row>
    <row r="194" spans="1:65" s="2" customFormat="1" ht="24.2" customHeight="1">
      <c r="A194" s="29"/>
      <c r="B194" s="141"/>
      <c r="C194" s="142" t="s">
        <v>230</v>
      </c>
      <c r="D194" s="142" t="s">
        <v>121</v>
      </c>
      <c r="E194" s="143" t="s">
        <v>342</v>
      </c>
      <c r="F194" s="144" t="s">
        <v>343</v>
      </c>
      <c r="G194" s="145" t="s">
        <v>177</v>
      </c>
      <c r="H194" s="146">
        <v>22.5</v>
      </c>
      <c r="I194" s="147"/>
      <c r="J194" s="148">
        <f t="shared" si="30"/>
        <v>0</v>
      </c>
      <c r="K194" s="149"/>
      <c r="L194" s="30"/>
      <c r="M194" s="150" t="s">
        <v>1</v>
      </c>
      <c r="N194" s="151" t="s">
        <v>37</v>
      </c>
      <c r="O194" s="55"/>
      <c r="P194" s="152">
        <f t="shared" si="31"/>
        <v>0</v>
      </c>
      <c r="Q194" s="152">
        <v>0</v>
      </c>
      <c r="R194" s="152">
        <f t="shared" si="32"/>
        <v>0</v>
      </c>
      <c r="S194" s="152">
        <v>0</v>
      </c>
      <c r="T194" s="153">
        <f t="shared" si="33"/>
        <v>0</v>
      </c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R194" s="154" t="s">
        <v>149</v>
      </c>
      <c r="AT194" s="154" t="s">
        <v>121</v>
      </c>
      <c r="AU194" s="154" t="s">
        <v>126</v>
      </c>
      <c r="AY194" s="14" t="s">
        <v>119</v>
      </c>
      <c r="BE194" s="155">
        <f t="shared" si="34"/>
        <v>0</v>
      </c>
      <c r="BF194" s="155">
        <f t="shared" si="35"/>
        <v>0</v>
      </c>
      <c r="BG194" s="155">
        <f t="shared" si="36"/>
        <v>0</v>
      </c>
      <c r="BH194" s="155">
        <f t="shared" si="37"/>
        <v>0</v>
      </c>
      <c r="BI194" s="155">
        <f t="shared" si="38"/>
        <v>0</v>
      </c>
      <c r="BJ194" s="14" t="s">
        <v>126</v>
      </c>
      <c r="BK194" s="155">
        <f t="shared" si="39"/>
        <v>0</v>
      </c>
      <c r="BL194" s="14" t="s">
        <v>149</v>
      </c>
      <c r="BM194" s="154" t="s">
        <v>344</v>
      </c>
    </row>
    <row r="195" spans="1:65" s="12" customFormat="1" ht="22.9" customHeight="1">
      <c r="B195" s="128"/>
      <c r="D195" s="129" t="s">
        <v>70</v>
      </c>
      <c r="E195" s="139" t="s">
        <v>345</v>
      </c>
      <c r="F195" s="139" t="s">
        <v>346</v>
      </c>
      <c r="I195" s="131"/>
      <c r="J195" s="140">
        <f>BK195</f>
        <v>0</v>
      </c>
      <c r="L195" s="128"/>
      <c r="M195" s="133"/>
      <c r="N195" s="134"/>
      <c r="O195" s="134"/>
      <c r="P195" s="135">
        <f>SUM(P196:P204)</f>
        <v>0</v>
      </c>
      <c r="Q195" s="134"/>
      <c r="R195" s="135">
        <f>SUM(R196:R204)</f>
        <v>0</v>
      </c>
      <c r="S195" s="134"/>
      <c r="T195" s="136">
        <f>SUM(T196:T204)</f>
        <v>0</v>
      </c>
      <c r="AR195" s="129" t="s">
        <v>78</v>
      </c>
      <c r="AT195" s="137" t="s">
        <v>70</v>
      </c>
      <c r="AU195" s="137" t="s">
        <v>78</v>
      </c>
      <c r="AY195" s="129" t="s">
        <v>119</v>
      </c>
      <c r="BK195" s="138">
        <f>SUM(BK196:BK204)</f>
        <v>0</v>
      </c>
    </row>
    <row r="196" spans="1:65" s="2" customFormat="1" ht="14.45" customHeight="1">
      <c r="A196" s="29"/>
      <c r="B196" s="141"/>
      <c r="C196" s="142" t="s">
        <v>347</v>
      </c>
      <c r="D196" s="142" t="s">
        <v>121</v>
      </c>
      <c r="E196" s="143" t="s">
        <v>348</v>
      </c>
      <c r="F196" s="144" t="s">
        <v>349</v>
      </c>
      <c r="G196" s="145" t="s">
        <v>294</v>
      </c>
      <c r="H196" s="146">
        <v>1</v>
      </c>
      <c r="I196" s="147"/>
      <c r="J196" s="148">
        <f t="shared" ref="J196:J204" si="40">ROUND(I196*H196,2)</f>
        <v>0</v>
      </c>
      <c r="K196" s="149"/>
      <c r="L196" s="30"/>
      <c r="M196" s="150" t="s">
        <v>1</v>
      </c>
      <c r="N196" s="151" t="s">
        <v>37</v>
      </c>
      <c r="O196" s="55"/>
      <c r="P196" s="152">
        <f t="shared" ref="P196:P204" si="41">O196*H196</f>
        <v>0</v>
      </c>
      <c r="Q196" s="152">
        <v>0</v>
      </c>
      <c r="R196" s="152">
        <f t="shared" ref="R196:R204" si="42">Q196*H196</f>
        <v>0</v>
      </c>
      <c r="S196" s="152">
        <v>0</v>
      </c>
      <c r="T196" s="153">
        <f t="shared" ref="T196:T204" si="43">S196*H196</f>
        <v>0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R196" s="154" t="s">
        <v>125</v>
      </c>
      <c r="AT196" s="154" t="s">
        <v>121</v>
      </c>
      <c r="AU196" s="154" t="s">
        <v>126</v>
      </c>
      <c r="AY196" s="14" t="s">
        <v>119</v>
      </c>
      <c r="BE196" s="155">
        <f t="shared" ref="BE196:BE204" si="44">IF(N196="základná",J196,0)</f>
        <v>0</v>
      </c>
      <c r="BF196" s="155">
        <f t="shared" ref="BF196:BF204" si="45">IF(N196="znížená",J196,0)</f>
        <v>0</v>
      </c>
      <c r="BG196" s="155">
        <f t="shared" ref="BG196:BG204" si="46">IF(N196="zákl. prenesená",J196,0)</f>
        <v>0</v>
      </c>
      <c r="BH196" s="155">
        <f t="shared" ref="BH196:BH204" si="47">IF(N196="zníž. prenesená",J196,0)</f>
        <v>0</v>
      </c>
      <c r="BI196" s="155">
        <f t="shared" ref="BI196:BI204" si="48">IF(N196="nulová",J196,0)</f>
        <v>0</v>
      </c>
      <c r="BJ196" s="14" t="s">
        <v>126</v>
      </c>
      <c r="BK196" s="155">
        <f t="shared" ref="BK196:BK204" si="49">ROUND(I196*H196,2)</f>
        <v>0</v>
      </c>
      <c r="BL196" s="14" t="s">
        <v>125</v>
      </c>
      <c r="BM196" s="154" t="s">
        <v>350</v>
      </c>
    </row>
    <row r="197" spans="1:65" s="2" customFormat="1" ht="14.45" customHeight="1">
      <c r="A197" s="29"/>
      <c r="B197" s="141"/>
      <c r="C197" s="142" t="s">
        <v>234</v>
      </c>
      <c r="D197" s="142" t="s">
        <v>121</v>
      </c>
      <c r="E197" s="143" t="s">
        <v>351</v>
      </c>
      <c r="F197" s="144" t="s">
        <v>352</v>
      </c>
      <c r="G197" s="145" t="s">
        <v>279</v>
      </c>
      <c r="H197" s="146">
        <v>1</v>
      </c>
      <c r="I197" s="147"/>
      <c r="J197" s="148">
        <f t="shared" si="40"/>
        <v>0</v>
      </c>
      <c r="K197" s="149"/>
      <c r="L197" s="30"/>
      <c r="M197" s="150" t="s">
        <v>1</v>
      </c>
      <c r="N197" s="151" t="s">
        <v>37</v>
      </c>
      <c r="O197" s="55"/>
      <c r="P197" s="152">
        <f t="shared" si="41"/>
        <v>0</v>
      </c>
      <c r="Q197" s="152">
        <v>0</v>
      </c>
      <c r="R197" s="152">
        <f t="shared" si="42"/>
        <v>0</v>
      </c>
      <c r="S197" s="152">
        <v>0</v>
      </c>
      <c r="T197" s="153">
        <f t="shared" si="43"/>
        <v>0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R197" s="154" t="s">
        <v>125</v>
      </c>
      <c r="AT197" s="154" t="s">
        <v>121</v>
      </c>
      <c r="AU197" s="154" t="s">
        <v>126</v>
      </c>
      <c r="AY197" s="14" t="s">
        <v>119</v>
      </c>
      <c r="BE197" s="155">
        <f t="shared" si="44"/>
        <v>0</v>
      </c>
      <c r="BF197" s="155">
        <f t="shared" si="45"/>
        <v>0</v>
      </c>
      <c r="BG197" s="155">
        <f t="shared" si="46"/>
        <v>0</v>
      </c>
      <c r="BH197" s="155">
        <f t="shared" si="47"/>
        <v>0</v>
      </c>
      <c r="BI197" s="155">
        <f t="shared" si="48"/>
        <v>0</v>
      </c>
      <c r="BJ197" s="14" t="s">
        <v>126</v>
      </c>
      <c r="BK197" s="155">
        <f t="shared" si="49"/>
        <v>0</v>
      </c>
      <c r="BL197" s="14" t="s">
        <v>125</v>
      </c>
      <c r="BM197" s="154" t="s">
        <v>353</v>
      </c>
    </row>
    <row r="198" spans="1:65" s="2" customFormat="1" ht="24.2" customHeight="1">
      <c r="A198" s="29"/>
      <c r="B198" s="141"/>
      <c r="C198" s="156" t="s">
        <v>354</v>
      </c>
      <c r="D198" s="156" t="s">
        <v>167</v>
      </c>
      <c r="E198" s="157" t="s">
        <v>355</v>
      </c>
      <c r="F198" s="158" t="s">
        <v>356</v>
      </c>
      <c r="G198" s="159" t="s">
        <v>294</v>
      </c>
      <c r="H198" s="160">
        <v>4</v>
      </c>
      <c r="I198" s="161"/>
      <c r="J198" s="162">
        <f t="shared" si="40"/>
        <v>0</v>
      </c>
      <c r="K198" s="163"/>
      <c r="L198" s="164"/>
      <c r="M198" s="165" t="s">
        <v>1</v>
      </c>
      <c r="N198" s="166" t="s">
        <v>37</v>
      </c>
      <c r="O198" s="55"/>
      <c r="P198" s="152">
        <f t="shared" si="41"/>
        <v>0</v>
      </c>
      <c r="Q198" s="152">
        <v>0</v>
      </c>
      <c r="R198" s="152">
        <f t="shared" si="42"/>
        <v>0</v>
      </c>
      <c r="S198" s="152">
        <v>0</v>
      </c>
      <c r="T198" s="153">
        <f t="shared" si="43"/>
        <v>0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R198" s="154" t="s">
        <v>135</v>
      </c>
      <c r="AT198" s="154" t="s">
        <v>167</v>
      </c>
      <c r="AU198" s="154" t="s">
        <v>126</v>
      </c>
      <c r="AY198" s="14" t="s">
        <v>119</v>
      </c>
      <c r="BE198" s="155">
        <f t="shared" si="44"/>
        <v>0</v>
      </c>
      <c r="BF198" s="155">
        <f t="shared" si="45"/>
        <v>0</v>
      </c>
      <c r="BG198" s="155">
        <f t="shared" si="46"/>
        <v>0</v>
      </c>
      <c r="BH198" s="155">
        <f t="shared" si="47"/>
        <v>0</v>
      </c>
      <c r="BI198" s="155">
        <f t="shared" si="48"/>
        <v>0</v>
      </c>
      <c r="BJ198" s="14" t="s">
        <v>126</v>
      </c>
      <c r="BK198" s="155">
        <f t="shared" si="49"/>
        <v>0</v>
      </c>
      <c r="BL198" s="14" t="s">
        <v>125</v>
      </c>
      <c r="BM198" s="154" t="s">
        <v>357</v>
      </c>
    </row>
    <row r="199" spans="1:65" s="2" customFormat="1" ht="24.2" customHeight="1">
      <c r="A199" s="29"/>
      <c r="B199" s="141"/>
      <c r="C199" s="156" t="s">
        <v>237</v>
      </c>
      <c r="D199" s="156" t="s">
        <v>167</v>
      </c>
      <c r="E199" s="157" t="s">
        <v>358</v>
      </c>
      <c r="F199" s="158" t="s">
        <v>359</v>
      </c>
      <c r="G199" s="159" t="s">
        <v>294</v>
      </c>
      <c r="H199" s="160">
        <v>4</v>
      </c>
      <c r="I199" s="161"/>
      <c r="J199" s="162">
        <f t="shared" si="40"/>
        <v>0</v>
      </c>
      <c r="K199" s="163"/>
      <c r="L199" s="164"/>
      <c r="M199" s="165" t="s">
        <v>1</v>
      </c>
      <c r="N199" s="166" t="s">
        <v>37</v>
      </c>
      <c r="O199" s="55"/>
      <c r="P199" s="152">
        <f t="shared" si="41"/>
        <v>0</v>
      </c>
      <c r="Q199" s="152">
        <v>0</v>
      </c>
      <c r="R199" s="152">
        <f t="shared" si="42"/>
        <v>0</v>
      </c>
      <c r="S199" s="152">
        <v>0</v>
      </c>
      <c r="T199" s="153">
        <f t="shared" si="43"/>
        <v>0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R199" s="154" t="s">
        <v>135</v>
      </c>
      <c r="AT199" s="154" t="s">
        <v>167</v>
      </c>
      <c r="AU199" s="154" t="s">
        <v>126</v>
      </c>
      <c r="AY199" s="14" t="s">
        <v>119</v>
      </c>
      <c r="BE199" s="155">
        <f t="shared" si="44"/>
        <v>0</v>
      </c>
      <c r="BF199" s="155">
        <f t="shared" si="45"/>
        <v>0</v>
      </c>
      <c r="BG199" s="155">
        <f t="shared" si="46"/>
        <v>0</v>
      </c>
      <c r="BH199" s="155">
        <f t="shared" si="47"/>
        <v>0</v>
      </c>
      <c r="BI199" s="155">
        <f t="shared" si="48"/>
        <v>0</v>
      </c>
      <c r="BJ199" s="14" t="s">
        <v>126</v>
      </c>
      <c r="BK199" s="155">
        <f t="shared" si="49"/>
        <v>0</v>
      </c>
      <c r="BL199" s="14" t="s">
        <v>125</v>
      </c>
      <c r="BM199" s="154" t="s">
        <v>360</v>
      </c>
    </row>
    <row r="200" spans="1:65" s="2" customFormat="1" ht="24.2" customHeight="1">
      <c r="A200" s="29"/>
      <c r="B200" s="141"/>
      <c r="C200" s="156" t="s">
        <v>361</v>
      </c>
      <c r="D200" s="156" t="s">
        <v>167</v>
      </c>
      <c r="E200" s="157" t="s">
        <v>362</v>
      </c>
      <c r="F200" s="158" t="s">
        <v>363</v>
      </c>
      <c r="G200" s="159" t="s">
        <v>294</v>
      </c>
      <c r="H200" s="160">
        <v>4</v>
      </c>
      <c r="I200" s="161"/>
      <c r="J200" s="162">
        <f t="shared" si="40"/>
        <v>0</v>
      </c>
      <c r="K200" s="163"/>
      <c r="L200" s="164"/>
      <c r="M200" s="165" t="s">
        <v>1</v>
      </c>
      <c r="N200" s="166" t="s">
        <v>37</v>
      </c>
      <c r="O200" s="55"/>
      <c r="P200" s="152">
        <f t="shared" si="41"/>
        <v>0</v>
      </c>
      <c r="Q200" s="152">
        <v>0</v>
      </c>
      <c r="R200" s="152">
        <f t="shared" si="42"/>
        <v>0</v>
      </c>
      <c r="S200" s="152">
        <v>0</v>
      </c>
      <c r="T200" s="153">
        <f t="shared" si="43"/>
        <v>0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R200" s="154" t="s">
        <v>135</v>
      </c>
      <c r="AT200" s="154" t="s">
        <v>167</v>
      </c>
      <c r="AU200" s="154" t="s">
        <v>126</v>
      </c>
      <c r="AY200" s="14" t="s">
        <v>119</v>
      </c>
      <c r="BE200" s="155">
        <f t="shared" si="44"/>
        <v>0</v>
      </c>
      <c r="BF200" s="155">
        <f t="shared" si="45"/>
        <v>0</v>
      </c>
      <c r="BG200" s="155">
        <f t="shared" si="46"/>
        <v>0</v>
      </c>
      <c r="BH200" s="155">
        <f t="shared" si="47"/>
        <v>0</v>
      </c>
      <c r="BI200" s="155">
        <f t="shared" si="48"/>
        <v>0</v>
      </c>
      <c r="BJ200" s="14" t="s">
        <v>126</v>
      </c>
      <c r="BK200" s="155">
        <f t="shared" si="49"/>
        <v>0</v>
      </c>
      <c r="BL200" s="14" t="s">
        <v>125</v>
      </c>
      <c r="BM200" s="154" t="s">
        <v>364</v>
      </c>
    </row>
    <row r="201" spans="1:65" s="2" customFormat="1" ht="14.45" customHeight="1">
      <c r="A201" s="29"/>
      <c r="B201" s="141"/>
      <c r="C201" s="156" t="s">
        <v>242</v>
      </c>
      <c r="D201" s="156" t="s">
        <v>167</v>
      </c>
      <c r="E201" s="157" t="s">
        <v>365</v>
      </c>
      <c r="F201" s="158" t="s">
        <v>366</v>
      </c>
      <c r="G201" s="159" t="s">
        <v>279</v>
      </c>
      <c r="H201" s="160">
        <v>1</v>
      </c>
      <c r="I201" s="161"/>
      <c r="J201" s="162">
        <f t="shared" si="40"/>
        <v>0</v>
      </c>
      <c r="K201" s="163"/>
      <c r="L201" s="164"/>
      <c r="M201" s="165" t="s">
        <v>1</v>
      </c>
      <c r="N201" s="166" t="s">
        <v>37</v>
      </c>
      <c r="O201" s="55"/>
      <c r="P201" s="152">
        <f t="shared" si="41"/>
        <v>0</v>
      </c>
      <c r="Q201" s="152">
        <v>0</v>
      </c>
      <c r="R201" s="152">
        <f t="shared" si="42"/>
        <v>0</v>
      </c>
      <c r="S201" s="152">
        <v>0</v>
      </c>
      <c r="T201" s="153">
        <f t="shared" si="43"/>
        <v>0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R201" s="154" t="s">
        <v>135</v>
      </c>
      <c r="AT201" s="154" t="s">
        <v>167</v>
      </c>
      <c r="AU201" s="154" t="s">
        <v>126</v>
      </c>
      <c r="AY201" s="14" t="s">
        <v>119</v>
      </c>
      <c r="BE201" s="155">
        <f t="shared" si="44"/>
        <v>0</v>
      </c>
      <c r="BF201" s="155">
        <f t="shared" si="45"/>
        <v>0</v>
      </c>
      <c r="BG201" s="155">
        <f t="shared" si="46"/>
        <v>0</v>
      </c>
      <c r="BH201" s="155">
        <f t="shared" si="47"/>
        <v>0</v>
      </c>
      <c r="BI201" s="155">
        <f t="shared" si="48"/>
        <v>0</v>
      </c>
      <c r="BJ201" s="14" t="s">
        <v>126</v>
      </c>
      <c r="BK201" s="155">
        <f t="shared" si="49"/>
        <v>0</v>
      </c>
      <c r="BL201" s="14" t="s">
        <v>125</v>
      </c>
      <c r="BM201" s="154" t="s">
        <v>367</v>
      </c>
    </row>
    <row r="202" spans="1:65" s="2" customFormat="1" ht="24.2" customHeight="1">
      <c r="A202" s="29"/>
      <c r="B202" s="141"/>
      <c r="C202" s="156" t="s">
        <v>368</v>
      </c>
      <c r="D202" s="156" t="s">
        <v>167</v>
      </c>
      <c r="E202" s="157" t="s">
        <v>369</v>
      </c>
      <c r="F202" s="158" t="s">
        <v>370</v>
      </c>
      <c r="G202" s="159" t="s">
        <v>160</v>
      </c>
      <c r="H202" s="160">
        <v>35</v>
      </c>
      <c r="I202" s="161"/>
      <c r="J202" s="162">
        <f t="shared" si="40"/>
        <v>0</v>
      </c>
      <c r="K202" s="163"/>
      <c r="L202" s="164"/>
      <c r="M202" s="165" t="s">
        <v>1</v>
      </c>
      <c r="N202" s="166" t="s">
        <v>37</v>
      </c>
      <c r="O202" s="55"/>
      <c r="P202" s="152">
        <f t="shared" si="41"/>
        <v>0</v>
      </c>
      <c r="Q202" s="152">
        <v>0</v>
      </c>
      <c r="R202" s="152">
        <f t="shared" si="42"/>
        <v>0</v>
      </c>
      <c r="S202" s="152">
        <v>0</v>
      </c>
      <c r="T202" s="153">
        <f t="shared" si="43"/>
        <v>0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R202" s="154" t="s">
        <v>135</v>
      </c>
      <c r="AT202" s="154" t="s">
        <v>167</v>
      </c>
      <c r="AU202" s="154" t="s">
        <v>126</v>
      </c>
      <c r="AY202" s="14" t="s">
        <v>119</v>
      </c>
      <c r="BE202" s="155">
        <f t="shared" si="44"/>
        <v>0</v>
      </c>
      <c r="BF202" s="155">
        <f t="shared" si="45"/>
        <v>0</v>
      </c>
      <c r="BG202" s="155">
        <f t="shared" si="46"/>
        <v>0</v>
      </c>
      <c r="BH202" s="155">
        <f t="shared" si="47"/>
        <v>0</v>
      </c>
      <c r="BI202" s="155">
        <f t="shared" si="48"/>
        <v>0</v>
      </c>
      <c r="BJ202" s="14" t="s">
        <v>126</v>
      </c>
      <c r="BK202" s="155">
        <f t="shared" si="49"/>
        <v>0</v>
      </c>
      <c r="BL202" s="14" t="s">
        <v>125</v>
      </c>
      <c r="BM202" s="154" t="s">
        <v>371</v>
      </c>
    </row>
    <row r="203" spans="1:65" s="2" customFormat="1" ht="24.2" customHeight="1">
      <c r="A203" s="29"/>
      <c r="B203" s="141"/>
      <c r="C203" s="156" t="s">
        <v>245</v>
      </c>
      <c r="D203" s="156" t="s">
        <v>167</v>
      </c>
      <c r="E203" s="157" t="s">
        <v>372</v>
      </c>
      <c r="F203" s="158" t="s">
        <v>373</v>
      </c>
      <c r="G203" s="159" t="s">
        <v>160</v>
      </c>
      <c r="H203" s="160">
        <v>30</v>
      </c>
      <c r="I203" s="161"/>
      <c r="J203" s="162">
        <f t="shared" si="40"/>
        <v>0</v>
      </c>
      <c r="K203" s="163"/>
      <c r="L203" s="164"/>
      <c r="M203" s="165" t="s">
        <v>1</v>
      </c>
      <c r="N203" s="166" t="s">
        <v>37</v>
      </c>
      <c r="O203" s="55"/>
      <c r="P203" s="152">
        <f t="shared" si="41"/>
        <v>0</v>
      </c>
      <c r="Q203" s="152">
        <v>0</v>
      </c>
      <c r="R203" s="152">
        <f t="shared" si="42"/>
        <v>0</v>
      </c>
      <c r="S203" s="152">
        <v>0</v>
      </c>
      <c r="T203" s="153">
        <f t="shared" si="43"/>
        <v>0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R203" s="154" t="s">
        <v>135</v>
      </c>
      <c r="AT203" s="154" t="s">
        <v>167</v>
      </c>
      <c r="AU203" s="154" t="s">
        <v>126</v>
      </c>
      <c r="AY203" s="14" t="s">
        <v>119</v>
      </c>
      <c r="BE203" s="155">
        <f t="shared" si="44"/>
        <v>0</v>
      </c>
      <c r="BF203" s="155">
        <f t="shared" si="45"/>
        <v>0</v>
      </c>
      <c r="BG203" s="155">
        <f t="shared" si="46"/>
        <v>0</v>
      </c>
      <c r="BH203" s="155">
        <f t="shared" si="47"/>
        <v>0</v>
      </c>
      <c r="BI203" s="155">
        <f t="shared" si="48"/>
        <v>0</v>
      </c>
      <c r="BJ203" s="14" t="s">
        <v>126</v>
      </c>
      <c r="BK203" s="155">
        <f t="shared" si="49"/>
        <v>0</v>
      </c>
      <c r="BL203" s="14" t="s">
        <v>125</v>
      </c>
      <c r="BM203" s="154" t="s">
        <v>374</v>
      </c>
    </row>
    <row r="204" spans="1:65" s="2" customFormat="1" ht="24.2" customHeight="1">
      <c r="A204" s="29"/>
      <c r="B204" s="141"/>
      <c r="C204" s="156" t="s">
        <v>375</v>
      </c>
      <c r="D204" s="156" t="s">
        <v>167</v>
      </c>
      <c r="E204" s="157" t="s">
        <v>376</v>
      </c>
      <c r="F204" s="158" t="s">
        <v>377</v>
      </c>
      <c r="G204" s="159" t="s">
        <v>378</v>
      </c>
      <c r="H204" s="160">
        <v>18</v>
      </c>
      <c r="I204" s="161"/>
      <c r="J204" s="162">
        <f t="shared" si="40"/>
        <v>0</v>
      </c>
      <c r="K204" s="163"/>
      <c r="L204" s="164"/>
      <c r="M204" s="165" t="s">
        <v>1</v>
      </c>
      <c r="N204" s="166" t="s">
        <v>37</v>
      </c>
      <c r="O204" s="55"/>
      <c r="P204" s="152">
        <f t="shared" si="41"/>
        <v>0</v>
      </c>
      <c r="Q204" s="152">
        <v>0</v>
      </c>
      <c r="R204" s="152">
        <f t="shared" si="42"/>
        <v>0</v>
      </c>
      <c r="S204" s="152">
        <v>0</v>
      </c>
      <c r="T204" s="153">
        <f t="shared" si="43"/>
        <v>0</v>
      </c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R204" s="154" t="s">
        <v>135</v>
      </c>
      <c r="AT204" s="154" t="s">
        <v>167</v>
      </c>
      <c r="AU204" s="154" t="s">
        <v>126</v>
      </c>
      <c r="AY204" s="14" t="s">
        <v>119</v>
      </c>
      <c r="BE204" s="155">
        <f t="shared" si="44"/>
        <v>0</v>
      </c>
      <c r="BF204" s="155">
        <f t="shared" si="45"/>
        <v>0</v>
      </c>
      <c r="BG204" s="155">
        <f t="shared" si="46"/>
        <v>0</v>
      </c>
      <c r="BH204" s="155">
        <f t="shared" si="47"/>
        <v>0</v>
      </c>
      <c r="BI204" s="155">
        <f t="shared" si="48"/>
        <v>0</v>
      </c>
      <c r="BJ204" s="14" t="s">
        <v>126</v>
      </c>
      <c r="BK204" s="155">
        <f t="shared" si="49"/>
        <v>0</v>
      </c>
      <c r="BL204" s="14" t="s">
        <v>125</v>
      </c>
      <c r="BM204" s="154" t="s">
        <v>379</v>
      </c>
    </row>
    <row r="205" spans="1:65" s="12" customFormat="1" ht="25.9" customHeight="1">
      <c r="B205" s="128"/>
      <c r="D205" s="129" t="s">
        <v>70</v>
      </c>
      <c r="E205" s="130" t="s">
        <v>380</v>
      </c>
      <c r="F205" s="130" t="s">
        <v>381</v>
      </c>
      <c r="I205" s="131"/>
      <c r="J205" s="132">
        <f>BK205</f>
        <v>0</v>
      </c>
      <c r="L205" s="128"/>
      <c r="M205" s="133"/>
      <c r="N205" s="134"/>
      <c r="O205" s="134"/>
      <c r="P205" s="135">
        <f>P206+P207+P208+P211</f>
        <v>0</v>
      </c>
      <c r="Q205" s="134"/>
      <c r="R205" s="135">
        <f>R206+R207+R208+R211</f>
        <v>0</v>
      </c>
      <c r="S205" s="134"/>
      <c r="T205" s="136">
        <f>T206+T207+T208+T211</f>
        <v>0</v>
      </c>
      <c r="AR205" s="129" t="s">
        <v>125</v>
      </c>
      <c r="AT205" s="137" t="s">
        <v>70</v>
      </c>
      <c r="AU205" s="137" t="s">
        <v>71</v>
      </c>
      <c r="AY205" s="129" t="s">
        <v>119</v>
      </c>
      <c r="BK205" s="138">
        <f>BK206+BK207+BK208+BK211</f>
        <v>0</v>
      </c>
    </row>
    <row r="206" spans="1:65" s="2" customFormat="1" ht="37.9" customHeight="1">
      <c r="A206" s="29"/>
      <c r="B206" s="141"/>
      <c r="C206" s="142" t="s">
        <v>249</v>
      </c>
      <c r="D206" s="142" t="s">
        <v>121</v>
      </c>
      <c r="E206" s="143" t="s">
        <v>382</v>
      </c>
      <c r="F206" s="144" t="s">
        <v>383</v>
      </c>
      <c r="G206" s="145" t="s">
        <v>378</v>
      </c>
      <c r="H206" s="146">
        <v>7</v>
      </c>
      <c r="I206" s="147"/>
      <c r="J206" s="148">
        <f>ROUND(I206*H206,2)</f>
        <v>0</v>
      </c>
      <c r="K206" s="149"/>
      <c r="L206" s="30"/>
      <c r="M206" s="150" t="s">
        <v>1</v>
      </c>
      <c r="N206" s="151" t="s">
        <v>37</v>
      </c>
      <c r="O206" s="55"/>
      <c r="P206" s="152">
        <f>O206*H206</f>
        <v>0</v>
      </c>
      <c r="Q206" s="152">
        <v>0</v>
      </c>
      <c r="R206" s="152">
        <f>Q206*H206</f>
        <v>0</v>
      </c>
      <c r="S206" s="152">
        <v>0</v>
      </c>
      <c r="T206" s="153">
        <f>S206*H206</f>
        <v>0</v>
      </c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R206" s="154" t="s">
        <v>384</v>
      </c>
      <c r="AT206" s="154" t="s">
        <v>121</v>
      </c>
      <c r="AU206" s="154" t="s">
        <v>78</v>
      </c>
      <c r="AY206" s="14" t="s">
        <v>119</v>
      </c>
      <c r="BE206" s="155">
        <f>IF(N206="základná",J206,0)</f>
        <v>0</v>
      </c>
      <c r="BF206" s="155">
        <f>IF(N206="znížená",J206,0)</f>
        <v>0</v>
      </c>
      <c r="BG206" s="155">
        <f>IF(N206="zákl. prenesená",J206,0)</f>
        <v>0</v>
      </c>
      <c r="BH206" s="155">
        <f>IF(N206="zníž. prenesená",J206,0)</f>
        <v>0</v>
      </c>
      <c r="BI206" s="155">
        <f>IF(N206="nulová",J206,0)</f>
        <v>0</v>
      </c>
      <c r="BJ206" s="14" t="s">
        <v>126</v>
      </c>
      <c r="BK206" s="155">
        <f>ROUND(I206*H206,2)</f>
        <v>0</v>
      </c>
      <c r="BL206" s="14" t="s">
        <v>384</v>
      </c>
      <c r="BM206" s="154" t="s">
        <v>385</v>
      </c>
    </row>
    <row r="207" spans="1:65" s="2" customFormat="1" ht="49.15" customHeight="1">
      <c r="A207" s="29"/>
      <c r="B207" s="141"/>
      <c r="C207" s="142" t="s">
        <v>386</v>
      </c>
      <c r="D207" s="142" t="s">
        <v>121</v>
      </c>
      <c r="E207" s="143" t="s">
        <v>387</v>
      </c>
      <c r="F207" s="144" t="s">
        <v>388</v>
      </c>
      <c r="G207" s="145" t="s">
        <v>378</v>
      </c>
      <c r="H207" s="146">
        <v>7</v>
      </c>
      <c r="I207" s="147"/>
      <c r="J207" s="148">
        <f>ROUND(I207*H207,2)</f>
        <v>0</v>
      </c>
      <c r="K207" s="149"/>
      <c r="L207" s="30"/>
      <c r="M207" s="150" t="s">
        <v>1</v>
      </c>
      <c r="N207" s="151" t="s">
        <v>37</v>
      </c>
      <c r="O207" s="55"/>
      <c r="P207" s="152">
        <f>O207*H207</f>
        <v>0</v>
      </c>
      <c r="Q207" s="152">
        <v>0</v>
      </c>
      <c r="R207" s="152">
        <f>Q207*H207</f>
        <v>0</v>
      </c>
      <c r="S207" s="152">
        <v>0</v>
      </c>
      <c r="T207" s="153">
        <f>S207*H207</f>
        <v>0</v>
      </c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R207" s="154" t="s">
        <v>384</v>
      </c>
      <c r="AT207" s="154" t="s">
        <v>121</v>
      </c>
      <c r="AU207" s="154" t="s">
        <v>78</v>
      </c>
      <c r="AY207" s="14" t="s">
        <v>119</v>
      </c>
      <c r="BE207" s="155">
        <f>IF(N207="základná",J207,0)</f>
        <v>0</v>
      </c>
      <c r="BF207" s="155">
        <f>IF(N207="znížená",J207,0)</f>
        <v>0</v>
      </c>
      <c r="BG207" s="155">
        <f>IF(N207="zákl. prenesená",J207,0)</f>
        <v>0</v>
      </c>
      <c r="BH207" s="155">
        <f>IF(N207="zníž. prenesená",J207,0)</f>
        <v>0</v>
      </c>
      <c r="BI207" s="155">
        <f>IF(N207="nulová",J207,0)</f>
        <v>0</v>
      </c>
      <c r="BJ207" s="14" t="s">
        <v>126</v>
      </c>
      <c r="BK207" s="155">
        <f>ROUND(I207*H207,2)</f>
        <v>0</v>
      </c>
      <c r="BL207" s="14" t="s">
        <v>384</v>
      </c>
      <c r="BM207" s="154" t="s">
        <v>389</v>
      </c>
    </row>
    <row r="208" spans="1:65" s="12" customFormat="1" ht="22.9" customHeight="1">
      <c r="B208" s="128"/>
      <c r="D208" s="129" t="s">
        <v>70</v>
      </c>
      <c r="E208" s="139" t="s">
        <v>390</v>
      </c>
      <c r="F208" s="172" t="s">
        <v>391</v>
      </c>
      <c r="I208" s="131"/>
      <c r="J208" s="140">
        <f>BK208</f>
        <v>0</v>
      </c>
      <c r="L208" s="128"/>
      <c r="M208" s="133"/>
      <c r="N208" s="134"/>
      <c r="O208" s="134"/>
      <c r="P208" s="135">
        <f>SUM(P209:P210)</f>
        <v>0</v>
      </c>
      <c r="Q208" s="134"/>
      <c r="R208" s="135">
        <f>SUM(R209:R210)</f>
        <v>0</v>
      </c>
      <c r="S208" s="134"/>
      <c r="T208" s="136">
        <f>SUM(T209:T210)</f>
        <v>0</v>
      </c>
      <c r="AR208" s="129" t="s">
        <v>78</v>
      </c>
      <c r="AT208" s="137" t="s">
        <v>70</v>
      </c>
      <c r="AU208" s="137" t="s">
        <v>78</v>
      </c>
      <c r="AY208" s="129" t="s">
        <v>119</v>
      </c>
      <c r="BK208" s="138">
        <f>SUM(BK209:BK210)</f>
        <v>0</v>
      </c>
    </row>
    <row r="209" spans="1:65" s="2" customFormat="1" ht="24.2" customHeight="1">
      <c r="A209" s="29"/>
      <c r="B209" s="141"/>
      <c r="C209" s="142" t="s">
        <v>252</v>
      </c>
      <c r="D209" s="142" t="s">
        <v>121</v>
      </c>
      <c r="E209" s="143" t="s">
        <v>392</v>
      </c>
      <c r="F209" s="144" t="s">
        <v>393</v>
      </c>
      <c r="G209" s="145" t="s">
        <v>181</v>
      </c>
      <c r="H209" s="146">
        <v>113.28</v>
      </c>
      <c r="I209" s="147"/>
      <c r="J209" s="148">
        <f>ROUND(I209*H209,2)</f>
        <v>0</v>
      </c>
      <c r="K209" s="149"/>
      <c r="L209" s="30"/>
      <c r="M209" s="150" t="s">
        <v>1</v>
      </c>
      <c r="N209" s="151" t="s">
        <v>37</v>
      </c>
      <c r="O209" s="55"/>
      <c r="P209" s="152">
        <f>O209*H209</f>
        <v>0</v>
      </c>
      <c r="Q209" s="152">
        <v>0</v>
      </c>
      <c r="R209" s="152">
        <f>Q209*H209</f>
        <v>0</v>
      </c>
      <c r="S209" s="152">
        <v>0</v>
      </c>
      <c r="T209" s="153">
        <f>S209*H209</f>
        <v>0</v>
      </c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R209" s="154" t="s">
        <v>125</v>
      </c>
      <c r="AT209" s="154" t="s">
        <v>121</v>
      </c>
      <c r="AU209" s="154" t="s">
        <v>126</v>
      </c>
      <c r="AY209" s="14" t="s">
        <v>119</v>
      </c>
      <c r="BE209" s="155">
        <f>IF(N209="základná",J209,0)</f>
        <v>0</v>
      </c>
      <c r="BF209" s="155">
        <f>IF(N209="znížená",J209,0)</f>
        <v>0</v>
      </c>
      <c r="BG209" s="155">
        <f>IF(N209="zákl. prenesená",J209,0)</f>
        <v>0</v>
      </c>
      <c r="BH209" s="155">
        <f>IF(N209="zníž. prenesená",J209,0)</f>
        <v>0</v>
      </c>
      <c r="BI209" s="155">
        <f>IF(N209="nulová",J209,0)</f>
        <v>0</v>
      </c>
      <c r="BJ209" s="14" t="s">
        <v>126</v>
      </c>
      <c r="BK209" s="155">
        <f>ROUND(I209*H209,2)</f>
        <v>0</v>
      </c>
      <c r="BL209" s="14" t="s">
        <v>125</v>
      </c>
      <c r="BM209" s="154" t="s">
        <v>394</v>
      </c>
    </row>
    <row r="210" spans="1:65" s="2" customFormat="1" ht="14.45" customHeight="1">
      <c r="A210" s="29"/>
      <c r="B210" s="141"/>
      <c r="C210" s="156" t="s">
        <v>395</v>
      </c>
      <c r="D210" s="156" t="s">
        <v>167</v>
      </c>
      <c r="E210" s="157" t="s">
        <v>396</v>
      </c>
      <c r="F210" s="158" t="s">
        <v>397</v>
      </c>
      <c r="G210" s="159" t="s">
        <v>294</v>
      </c>
      <c r="H210" s="160">
        <v>114.413</v>
      </c>
      <c r="I210" s="161"/>
      <c r="J210" s="162">
        <f>ROUND(I210*H210,2)</f>
        <v>0</v>
      </c>
      <c r="K210" s="163"/>
      <c r="L210" s="164"/>
      <c r="M210" s="165" t="s">
        <v>1</v>
      </c>
      <c r="N210" s="166" t="s">
        <v>37</v>
      </c>
      <c r="O210" s="55"/>
      <c r="P210" s="152">
        <f>O210*H210</f>
        <v>0</v>
      </c>
      <c r="Q210" s="152">
        <v>0</v>
      </c>
      <c r="R210" s="152">
        <f>Q210*H210</f>
        <v>0</v>
      </c>
      <c r="S210" s="152">
        <v>0</v>
      </c>
      <c r="T210" s="153">
        <f>S210*H210</f>
        <v>0</v>
      </c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R210" s="154" t="s">
        <v>135</v>
      </c>
      <c r="AT210" s="154" t="s">
        <v>167</v>
      </c>
      <c r="AU210" s="154" t="s">
        <v>126</v>
      </c>
      <c r="AY210" s="14" t="s">
        <v>119</v>
      </c>
      <c r="BE210" s="155">
        <f>IF(N210="základná",J210,0)</f>
        <v>0</v>
      </c>
      <c r="BF210" s="155">
        <f>IF(N210="znížená",J210,0)</f>
        <v>0</v>
      </c>
      <c r="BG210" s="155">
        <f>IF(N210="zákl. prenesená",J210,0)</f>
        <v>0</v>
      </c>
      <c r="BH210" s="155">
        <f>IF(N210="zníž. prenesená",J210,0)</f>
        <v>0</v>
      </c>
      <c r="BI210" s="155">
        <f>IF(N210="nulová",J210,0)</f>
        <v>0</v>
      </c>
      <c r="BJ210" s="14" t="s">
        <v>126</v>
      </c>
      <c r="BK210" s="155">
        <f>ROUND(I210*H210,2)</f>
        <v>0</v>
      </c>
      <c r="BL210" s="14" t="s">
        <v>125</v>
      </c>
      <c r="BM210" s="154" t="s">
        <v>398</v>
      </c>
    </row>
    <row r="211" spans="1:65" s="12" customFormat="1" ht="22.9" customHeight="1">
      <c r="B211" s="128"/>
      <c r="D211" s="129" t="s">
        <v>70</v>
      </c>
      <c r="E211" s="139" t="s">
        <v>399</v>
      </c>
      <c r="F211" s="139" t="s">
        <v>400</v>
      </c>
      <c r="I211" s="131"/>
      <c r="J211" s="140">
        <f>BK211</f>
        <v>0</v>
      </c>
      <c r="L211" s="128"/>
      <c r="M211" s="133"/>
      <c r="N211" s="134"/>
      <c r="O211" s="134"/>
      <c r="P211" s="135">
        <f>P212</f>
        <v>0</v>
      </c>
      <c r="Q211" s="134"/>
      <c r="R211" s="135">
        <f>R212</f>
        <v>0</v>
      </c>
      <c r="S211" s="134"/>
      <c r="T211" s="136">
        <f>T212</f>
        <v>0</v>
      </c>
      <c r="AR211" s="129" t="s">
        <v>78</v>
      </c>
      <c r="AT211" s="137" t="s">
        <v>70</v>
      </c>
      <c r="AU211" s="137" t="s">
        <v>78</v>
      </c>
      <c r="AY211" s="129" t="s">
        <v>119</v>
      </c>
      <c r="BK211" s="138">
        <f>BK212</f>
        <v>0</v>
      </c>
    </row>
    <row r="212" spans="1:65" s="2" customFormat="1" ht="14.45" customHeight="1">
      <c r="A212" s="29"/>
      <c r="B212" s="141"/>
      <c r="C212" s="142" t="s">
        <v>256</v>
      </c>
      <c r="D212" s="142" t="s">
        <v>121</v>
      </c>
      <c r="E212" s="143" t="s">
        <v>401</v>
      </c>
      <c r="F212" s="144" t="s">
        <v>402</v>
      </c>
      <c r="G212" s="145" t="s">
        <v>177</v>
      </c>
      <c r="H212" s="146">
        <v>22.736000000000001</v>
      </c>
      <c r="I212" s="147"/>
      <c r="J212" s="148">
        <f>ROUND(I212*H212,2)</f>
        <v>0</v>
      </c>
      <c r="K212" s="149"/>
      <c r="L212" s="30"/>
      <c r="M212" s="167" t="s">
        <v>1</v>
      </c>
      <c r="N212" s="168" t="s">
        <v>37</v>
      </c>
      <c r="O212" s="169"/>
      <c r="P212" s="170">
        <f>O212*H212</f>
        <v>0</v>
      </c>
      <c r="Q212" s="170">
        <v>0</v>
      </c>
      <c r="R212" s="170">
        <f>Q212*H212</f>
        <v>0</v>
      </c>
      <c r="S212" s="170">
        <v>0</v>
      </c>
      <c r="T212" s="171">
        <f>S212*H212</f>
        <v>0</v>
      </c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R212" s="154" t="s">
        <v>125</v>
      </c>
      <c r="AT212" s="154" t="s">
        <v>121</v>
      </c>
      <c r="AU212" s="154" t="s">
        <v>126</v>
      </c>
      <c r="AY212" s="14" t="s">
        <v>119</v>
      </c>
      <c r="BE212" s="155">
        <f>IF(N212="základná",J212,0)</f>
        <v>0</v>
      </c>
      <c r="BF212" s="155">
        <f>IF(N212="znížená",J212,0)</f>
        <v>0</v>
      </c>
      <c r="BG212" s="155">
        <f>IF(N212="zákl. prenesená",J212,0)</f>
        <v>0</v>
      </c>
      <c r="BH212" s="155">
        <f>IF(N212="zníž. prenesená",J212,0)</f>
        <v>0</v>
      </c>
      <c r="BI212" s="155">
        <f>IF(N212="nulová",J212,0)</f>
        <v>0</v>
      </c>
      <c r="BJ212" s="14" t="s">
        <v>126</v>
      </c>
      <c r="BK212" s="155">
        <f>ROUND(I212*H212,2)</f>
        <v>0</v>
      </c>
      <c r="BL212" s="14" t="s">
        <v>125</v>
      </c>
      <c r="BM212" s="154" t="s">
        <v>403</v>
      </c>
    </row>
    <row r="213" spans="1:65" s="2" customFormat="1" ht="6.95" customHeight="1">
      <c r="A213" s="29"/>
      <c r="B213" s="44"/>
      <c r="C213" s="45"/>
      <c r="D213" s="45"/>
      <c r="E213" s="45"/>
      <c r="F213" s="45"/>
      <c r="G213" s="45"/>
      <c r="H213" s="45"/>
      <c r="I213" s="45"/>
      <c r="J213" s="45"/>
      <c r="K213" s="45"/>
      <c r="L213" s="30"/>
      <c r="M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</row>
  </sheetData>
  <autoFilter ref="C126:K212"/>
  <mergeCells count="9">
    <mergeCell ref="E87:H87"/>
    <mergeCell ref="E117:H117"/>
    <mergeCell ref="E119:H11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2"/>
  <sheetViews>
    <sheetView showGridLines="0" topLeftCell="A140" workbookViewId="0">
      <selection activeCell="G116" sqref="G116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73" t="s">
        <v>5</v>
      </c>
      <c r="M2" s="174"/>
      <c r="N2" s="174"/>
      <c r="O2" s="174"/>
      <c r="P2" s="174"/>
      <c r="Q2" s="174"/>
      <c r="R2" s="174"/>
      <c r="S2" s="174"/>
      <c r="T2" s="174"/>
      <c r="U2" s="174"/>
      <c r="V2" s="174"/>
      <c r="AT2" s="14" t="s">
        <v>82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hidden="1" customHeight="1">
      <c r="B4" s="17"/>
      <c r="D4" s="18" t="s">
        <v>86</v>
      </c>
      <c r="L4" s="17"/>
      <c r="M4" s="90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4" t="s">
        <v>15</v>
      </c>
      <c r="L6" s="17"/>
    </row>
    <row r="7" spans="1:46" s="1" customFormat="1" ht="16.5" hidden="1" customHeight="1">
      <c r="B7" s="17"/>
      <c r="E7" s="213" t="str">
        <f>'Rekapitulácia stavby'!K6</f>
        <v>ZADANIE - Multifunkčné ihrisko - Humenné, Dubník</v>
      </c>
      <c r="F7" s="214"/>
      <c r="G7" s="214"/>
      <c r="H7" s="214"/>
      <c r="L7" s="17"/>
    </row>
    <row r="8" spans="1:46" s="2" customFormat="1" ht="12" hidden="1" customHeight="1">
      <c r="A8" s="29"/>
      <c r="B8" s="30"/>
      <c r="C8" s="29"/>
      <c r="D8" s="24" t="s">
        <v>87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hidden="1" customHeight="1">
      <c r="A9" s="29"/>
      <c r="B9" s="30"/>
      <c r="C9" s="29"/>
      <c r="D9" s="29"/>
      <c r="E9" s="185" t="s">
        <v>404</v>
      </c>
      <c r="F9" s="212"/>
      <c r="G9" s="212"/>
      <c r="H9" s="21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24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15" t="str">
        <f>'Rekapitulácia stavby'!E14</f>
        <v>Vyplň údaj</v>
      </c>
      <c r="F18" s="204"/>
      <c r="G18" s="204"/>
      <c r="H18" s="204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29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30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1"/>
      <c r="B27" s="92"/>
      <c r="C27" s="91"/>
      <c r="D27" s="91"/>
      <c r="E27" s="208" t="s">
        <v>1</v>
      </c>
      <c r="F27" s="208"/>
      <c r="G27" s="208"/>
      <c r="H27" s="208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94" t="s">
        <v>31</v>
      </c>
      <c r="E30" s="29"/>
      <c r="F30" s="29"/>
      <c r="G30" s="29"/>
      <c r="H30" s="29"/>
      <c r="I30" s="29"/>
      <c r="J30" s="68">
        <f>ROUND(J121,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63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33</v>
      </c>
      <c r="G32" s="29"/>
      <c r="H32" s="29"/>
      <c r="I32" s="33" t="s">
        <v>32</v>
      </c>
      <c r="J32" s="33" t="s">
        <v>34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95" t="s">
        <v>35</v>
      </c>
      <c r="E33" s="24" t="s">
        <v>36</v>
      </c>
      <c r="F33" s="96">
        <f>ROUND((SUM(BE121:BE141)),  2)</f>
        <v>0</v>
      </c>
      <c r="G33" s="29"/>
      <c r="H33" s="29"/>
      <c r="I33" s="97">
        <v>0.2</v>
      </c>
      <c r="J33" s="96">
        <f>ROUND(((SUM(BE121:BE141))*I33),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37</v>
      </c>
      <c r="F34" s="96">
        <f>ROUND((SUM(BF121:BF141)),  2)</f>
        <v>0</v>
      </c>
      <c r="G34" s="29"/>
      <c r="H34" s="29"/>
      <c r="I34" s="97">
        <v>0.2</v>
      </c>
      <c r="J34" s="96">
        <f>ROUND(((SUM(BF121:BF141))*I34),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38</v>
      </c>
      <c r="F35" s="96">
        <f>ROUND((SUM(BG121:BG141)),  2)</f>
        <v>0</v>
      </c>
      <c r="G35" s="29"/>
      <c r="H35" s="29"/>
      <c r="I35" s="97">
        <v>0.2</v>
      </c>
      <c r="J35" s="96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39</v>
      </c>
      <c r="F36" s="96">
        <f>ROUND((SUM(BH121:BH141)),  2)</f>
        <v>0</v>
      </c>
      <c r="G36" s="29"/>
      <c r="H36" s="29"/>
      <c r="I36" s="97">
        <v>0.2</v>
      </c>
      <c r="J36" s="96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6">
        <f>ROUND((SUM(BI121:BI141)),  2)</f>
        <v>0</v>
      </c>
      <c r="G37" s="29"/>
      <c r="H37" s="29"/>
      <c r="I37" s="97">
        <v>0</v>
      </c>
      <c r="J37" s="96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98"/>
      <c r="D39" s="99" t="s">
        <v>41</v>
      </c>
      <c r="E39" s="57"/>
      <c r="F39" s="57"/>
      <c r="G39" s="100" t="s">
        <v>42</v>
      </c>
      <c r="H39" s="101" t="s">
        <v>43</v>
      </c>
      <c r="I39" s="57"/>
      <c r="J39" s="102">
        <f>SUM(J30:J37)</f>
        <v>0</v>
      </c>
      <c r="K39" s="103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44</v>
      </c>
      <c r="E50" s="41"/>
      <c r="F50" s="41"/>
      <c r="G50" s="40" t="s">
        <v>45</v>
      </c>
      <c r="H50" s="41"/>
      <c r="I50" s="41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46</v>
      </c>
      <c r="E61" s="32"/>
      <c r="F61" s="104" t="s">
        <v>47</v>
      </c>
      <c r="G61" s="42" t="s">
        <v>46</v>
      </c>
      <c r="H61" s="32"/>
      <c r="I61" s="32"/>
      <c r="J61" s="105" t="s">
        <v>47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48</v>
      </c>
      <c r="E65" s="43"/>
      <c r="F65" s="43"/>
      <c r="G65" s="40" t="s">
        <v>49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46</v>
      </c>
      <c r="E76" s="32"/>
      <c r="F76" s="104" t="s">
        <v>47</v>
      </c>
      <c r="G76" s="42" t="s">
        <v>46</v>
      </c>
      <c r="H76" s="32"/>
      <c r="I76" s="32"/>
      <c r="J76" s="105" t="s">
        <v>47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89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13" t="str">
        <f>E7</f>
        <v>ZADANIE - Multifunkčné ihrisko - Humenné, Dubník</v>
      </c>
      <c r="F85" s="214"/>
      <c r="G85" s="214"/>
      <c r="H85" s="21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87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185" t="str">
        <f>E9</f>
        <v>19-005-01.02 - Prístupový chodník</v>
      </c>
      <c r="F87" s="212"/>
      <c r="G87" s="212"/>
      <c r="H87" s="21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22</v>
      </c>
      <c r="D91" s="29"/>
      <c r="E91" s="29"/>
      <c r="F91" s="22" t="str">
        <f>E15</f>
        <v xml:space="preserve">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29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06" t="s">
        <v>90</v>
      </c>
      <c r="D94" s="98"/>
      <c r="E94" s="98"/>
      <c r="F94" s="98"/>
      <c r="G94" s="98"/>
      <c r="H94" s="98"/>
      <c r="I94" s="98"/>
      <c r="J94" s="107" t="s">
        <v>91</v>
      </c>
      <c r="K94" s="98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08" t="s">
        <v>92</v>
      </c>
      <c r="D96" s="29"/>
      <c r="E96" s="29"/>
      <c r="F96" s="29"/>
      <c r="G96" s="29"/>
      <c r="H96" s="29"/>
      <c r="I96" s="29"/>
      <c r="J96" s="68">
        <f>J121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93</v>
      </c>
    </row>
    <row r="97" spans="1:31" s="9" customFormat="1" ht="24.95" hidden="1" customHeight="1">
      <c r="B97" s="109"/>
      <c r="D97" s="110" t="s">
        <v>94</v>
      </c>
      <c r="E97" s="111"/>
      <c r="F97" s="111"/>
      <c r="G97" s="111"/>
      <c r="H97" s="111"/>
      <c r="I97" s="111"/>
      <c r="J97" s="112">
        <f>J122</f>
        <v>0</v>
      </c>
      <c r="L97" s="109"/>
    </row>
    <row r="98" spans="1:31" s="10" customFormat="1" ht="19.899999999999999" hidden="1" customHeight="1">
      <c r="B98" s="113"/>
      <c r="D98" s="114" t="s">
        <v>95</v>
      </c>
      <c r="E98" s="115"/>
      <c r="F98" s="115"/>
      <c r="G98" s="115"/>
      <c r="H98" s="115"/>
      <c r="I98" s="115"/>
      <c r="J98" s="116">
        <f>J123</f>
        <v>0</v>
      </c>
      <c r="L98" s="113"/>
    </row>
    <row r="99" spans="1:31" s="10" customFormat="1" ht="19.899999999999999" hidden="1" customHeight="1">
      <c r="B99" s="113"/>
      <c r="D99" s="114" t="s">
        <v>97</v>
      </c>
      <c r="E99" s="115"/>
      <c r="F99" s="115"/>
      <c r="G99" s="115"/>
      <c r="H99" s="115"/>
      <c r="I99" s="115"/>
      <c r="J99" s="116">
        <f>J130</f>
        <v>0</v>
      </c>
      <c r="L99" s="113"/>
    </row>
    <row r="100" spans="1:31" s="10" customFormat="1" ht="19.899999999999999" hidden="1" customHeight="1">
      <c r="B100" s="113"/>
      <c r="D100" s="114" t="s">
        <v>405</v>
      </c>
      <c r="E100" s="115"/>
      <c r="F100" s="115"/>
      <c r="G100" s="115"/>
      <c r="H100" s="115"/>
      <c r="I100" s="115"/>
      <c r="J100" s="116">
        <f>J135</f>
        <v>0</v>
      </c>
      <c r="L100" s="113"/>
    </row>
    <row r="101" spans="1:31" s="10" customFormat="1" ht="19.899999999999999" hidden="1" customHeight="1">
      <c r="B101" s="113"/>
      <c r="D101" s="114" t="s">
        <v>98</v>
      </c>
      <c r="E101" s="115"/>
      <c r="F101" s="115"/>
      <c r="G101" s="115"/>
      <c r="H101" s="115"/>
      <c r="I101" s="115"/>
      <c r="J101" s="116">
        <f>J139</f>
        <v>0</v>
      </c>
      <c r="L101" s="113"/>
    </row>
    <row r="102" spans="1:31" s="2" customFormat="1" ht="21.75" hidden="1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31" s="2" customFormat="1" ht="6.95" hidden="1" customHeight="1">
      <c r="A103" s="29"/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hidden="1"/>
    <row r="105" spans="1:31" hidden="1"/>
    <row r="106" spans="1:31" hidden="1"/>
    <row r="107" spans="1:31" s="2" customFormat="1" ht="6.95" customHeight="1">
      <c r="A107" s="29"/>
      <c r="B107" s="46"/>
      <c r="C107" s="47"/>
      <c r="D107" s="47"/>
      <c r="E107" s="47"/>
      <c r="F107" s="47"/>
      <c r="G107" s="47"/>
      <c r="H107" s="47"/>
      <c r="I107" s="47"/>
      <c r="J107" s="47"/>
      <c r="K107" s="47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24.95" customHeight="1">
      <c r="A108" s="29"/>
      <c r="B108" s="30"/>
      <c r="C108" s="18" t="s">
        <v>105</v>
      </c>
      <c r="D108" s="29"/>
      <c r="E108" s="29"/>
      <c r="F108" s="29"/>
      <c r="G108" s="29"/>
      <c r="H108" s="29"/>
      <c r="I108" s="29"/>
      <c r="J108" s="29"/>
      <c r="K108" s="29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6.9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2" customHeight="1">
      <c r="A110" s="29"/>
      <c r="B110" s="30"/>
      <c r="C110" s="24" t="s">
        <v>15</v>
      </c>
      <c r="D110" s="29"/>
      <c r="E110" s="29"/>
      <c r="F110" s="29"/>
      <c r="G110" s="29"/>
      <c r="H110" s="29"/>
      <c r="I110" s="29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6.5" customHeight="1">
      <c r="A111" s="29"/>
      <c r="B111" s="30"/>
      <c r="C111" s="29"/>
      <c r="D111" s="29"/>
      <c r="E111" s="213" t="str">
        <f>E7</f>
        <v>ZADANIE - Multifunkčné ihrisko - Humenné, Dubník</v>
      </c>
      <c r="F111" s="214"/>
      <c r="G111" s="214"/>
      <c r="H111" s="214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87</v>
      </c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6.5" customHeight="1">
      <c r="A113" s="29"/>
      <c r="B113" s="30"/>
      <c r="C113" s="29"/>
      <c r="D113" s="29"/>
      <c r="E113" s="185" t="str">
        <f>E9</f>
        <v>19-005-01.02 - Prístupový chodník</v>
      </c>
      <c r="F113" s="212"/>
      <c r="G113" s="212"/>
      <c r="H113" s="212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19</v>
      </c>
      <c r="D115" s="29"/>
      <c r="E115" s="29"/>
      <c r="F115" s="22" t="str">
        <f>F12</f>
        <v xml:space="preserve"> </v>
      </c>
      <c r="G115" s="29"/>
      <c r="H115" s="29"/>
      <c r="I115" s="24" t="s">
        <v>21</v>
      </c>
      <c r="J115" s="52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22</v>
      </c>
      <c r="D117" s="29"/>
      <c r="E117" s="29"/>
      <c r="F117" s="22" t="str">
        <f>E15</f>
        <v xml:space="preserve"> </v>
      </c>
      <c r="G117" s="29"/>
      <c r="H117" s="29"/>
      <c r="I117" s="24" t="s">
        <v>27</v>
      </c>
      <c r="J117" s="27" t="str">
        <f>E21</f>
        <v xml:space="preserve"> </v>
      </c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25</v>
      </c>
      <c r="D118" s="29"/>
      <c r="E118" s="29"/>
      <c r="F118" s="22" t="str">
        <f>IF(E18="","",E18)</f>
        <v>Vyplň údaj</v>
      </c>
      <c r="G118" s="29"/>
      <c r="H118" s="29"/>
      <c r="I118" s="24" t="s">
        <v>29</v>
      </c>
      <c r="J118" s="27" t="str">
        <f>E24</f>
        <v xml:space="preserve"> </v>
      </c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0.3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11" customFormat="1" ht="29.25" customHeight="1">
      <c r="A120" s="117"/>
      <c r="B120" s="118"/>
      <c r="C120" s="119" t="s">
        <v>106</v>
      </c>
      <c r="D120" s="120" t="s">
        <v>56</v>
      </c>
      <c r="E120" s="120" t="s">
        <v>52</v>
      </c>
      <c r="F120" s="120" t="s">
        <v>53</v>
      </c>
      <c r="G120" s="120" t="s">
        <v>107</v>
      </c>
      <c r="H120" s="120" t="s">
        <v>108</v>
      </c>
      <c r="I120" s="120" t="s">
        <v>109</v>
      </c>
      <c r="J120" s="121" t="s">
        <v>91</v>
      </c>
      <c r="K120" s="122" t="s">
        <v>110</v>
      </c>
      <c r="L120" s="123"/>
      <c r="M120" s="59" t="s">
        <v>1</v>
      </c>
      <c r="N120" s="60" t="s">
        <v>35</v>
      </c>
      <c r="O120" s="60" t="s">
        <v>111</v>
      </c>
      <c r="P120" s="60" t="s">
        <v>112</v>
      </c>
      <c r="Q120" s="60" t="s">
        <v>113</v>
      </c>
      <c r="R120" s="60" t="s">
        <v>114</v>
      </c>
      <c r="S120" s="60" t="s">
        <v>115</v>
      </c>
      <c r="T120" s="61" t="s">
        <v>116</v>
      </c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</row>
    <row r="121" spans="1:65" s="2" customFormat="1" ht="22.9" customHeight="1">
      <c r="A121" s="29"/>
      <c r="B121" s="30"/>
      <c r="C121" s="66" t="s">
        <v>92</v>
      </c>
      <c r="D121" s="29"/>
      <c r="E121" s="29"/>
      <c r="F121" s="29"/>
      <c r="G121" s="29"/>
      <c r="H121" s="29"/>
      <c r="I121" s="29"/>
      <c r="J121" s="124">
        <f>BK121</f>
        <v>0</v>
      </c>
      <c r="K121" s="29"/>
      <c r="L121" s="30"/>
      <c r="M121" s="62"/>
      <c r="N121" s="53"/>
      <c r="O121" s="63"/>
      <c r="P121" s="125">
        <f>P122</f>
        <v>0</v>
      </c>
      <c r="Q121" s="63"/>
      <c r="R121" s="125">
        <f>R122</f>
        <v>0</v>
      </c>
      <c r="S121" s="63"/>
      <c r="T121" s="126">
        <f>T122</f>
        <v>0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T121" s="14" t="s">
        <v>70</v>
      </c>
      <c r="AU121" s="14" t="s">
        <v>93</v>
      </c>
      <c r="BK121" s="127">
        <f>BK122</f>
        <v>0</v>
      </c>
    </row>
    <row r="122" spans="1:65" s="12" customFormat="1" ht="25.9" customHeight="1">
      <c r="B122" s="128"/>
      <c r="D122" s="129" t="s">
        <v>70</v>
      </c>
      <c r="E122" s="130" t="s">
        <v>117</v>
      </c>
      <c r="F122" s="130" t="s">
        <v>118</v>
      </c>
      <c r="I122" s="131"/>
      <c r="J122" s="132">
        <f>BK122</f>
        <v>0</v>
      </c>
      <c r="L122" s="128"/>
      <c r="M122" s="133"/>
      <c r="N122" s="134"/>
      <c r="O122" s="134"/>
      <c r="P122" s="135">
        <f>P123+P130+P135+P139</f>
        <v>0</v>
      </c>
      <c r="Q122" s="134"/>
      <c r="R122" s="135">
        <f>R123+R130+R135+R139</f>
        <v>0</v>
      </c>
      <c r="S122" s="134"/>
      <c r="T122" s="136">
        <f>T123+T130+T135+T139</f>
        <v>0</v>
      </c>
      <c r="AR122" s="129" t="s">
        <v>78</v>
      </c>
      <c r="AT122" s="137" t="s">
        <v>70</v>
      </c>
      <c r="AU122" s="137" t="s">
        <v>71</v>
      </c>
      <c r="AY122" s="129" t="s">
        <v>119</v>
      </c>
      <c r="BK122" s="138">
        <f>BK123+BK130+BK135+BK139</f>
        <v>0</v>
      </c>
    </row>
    <row r="123" spans="1:65" s="12" customFormat="1" ht="22.9" customHeight="1">
      <c r="B123" s="128"/>
      <c r="D123" s="129" t="s">
        <v>70</v>
      </c>
      <c r="E123" s="139" t="s">
        <v>78</v>
      </c>
      <c r="F123" s="139" t="s">
        <v>120</v>
      </c>
      <c r="I123" s="131"/>
      <c r="J123" s="140">
        <f>BK123</f>
        <v>0</v>
      </c>
      <c r="L123" s="128"/>
      <c r="M123" s="133"/>
      <c r="N123" s="134"/>
      <c r="O123" s="134"/>
      <c r="P123" s="135">
        <f>SUM(P124:P129)</f>
        <v>0</v>
      </c>
      <c r="Q123" s="134"/>
      <c r="R123" s="135">
        <f>SUM(R124:R129)</f>
        <v>0</v>
      </c>
      <c r="S123" s="134"/>
      <c r="T123" s="136">
        <f>SUM(T124:T129)</f>
        <v>0</v>
      </c>
      <c r="AR123" s="129" t="s">
        <v>78</v>
      </c>
      <c r="AT123" s="137" t="s">
        <v>70</v>
      </c>
      <c r="AU123" s="137" t="s">
        <v>78</v>
      </c>
      <c r="AY123" s="129" t="s">
        <v>119</v>
      </c>
      <c r="BK123" s="138">
        <f>SUM(BK124:BK129)</f>
        <v>0</v>
      </c>
    </row>
    <row r="124" spans="1:65" s="2" customFormat="1" ht="24.2" customHeight="1">
      <c r="A124" s="29"/>
      <c r="B124" s="141"/>
      <c r="C124" s="142" t="s">
        <v>78</v>
      </c>
      <c r="D124" s="142" t="s">
        <v>121</v>
      </c>
      <c r="E124" s="143" t="s">
        <v>406</v>
      </c>
      <c r="F124" s="144" t="s">
        <v>407</v>
      </c>
      <c r="G124" s="145" t="s">
        <v>124</v>
      </c>
      <c r="H124" s="146">
        <v>24</v>
      </c>
      <c r="I124" s="147"/>
      <c r="J124" s="148">
        <f t="shared" ref="J124:J129" si="0">ROUND(I124*H124,2)</f>
        <v>0</v>
      </c>
      <c r="K124" s="149"/>
      <c r="L124" s="30"/>
      <c r="M124" s="150" t="s">
        <v>1</v>
      </c>
      <c r="N124" s="151" t="s">
        <v>37</v>
      </c>
      <c r="O124" s="55"/>
      <c r="P124" s="152">
        <f t="shared" ref="P124:P129" si="1">O124*H124</f>
        <v>0</v>
      </c>
      <c r="Q124" s="152">
        <v>0</v>
      </c>
      <c r="R124" s="152">
        <f t="shared" ref="R124:R129" si="2">Q124*H124</f>
        <v>0</v>
      </c>
      <c r="S124" s="152">
        <v>0</v>
      </c>
      <c r="T124" s="153">
        <f t="shared" ref="T124:T129" si="3">S124*H124</f>
        <v>0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54" t="s">
        <v>125</v>
      </c>
      <c r="AT124" s="154" t="s">
        <v>121</v>
      </c>
      <c r="AU124" s="154" t="s">
        <v>126</v>
      </c>
      <c r="AY124" s="14" t="s">
        <v>119</v>
      </c>
      <c r="BE124" s="155">
        <f t="shared" ref="BE124:BE129" si="4">IF(N124="základná",J124,0)</f>
        <v>0</v>
      </c>
      <c r="BF124" s="155">
        <f t="shared" ref="BF124:BF129" si="5">IF(N124="znížená",J124,0)</f>
        <v>0</v>
      </c>
      <c r="BG124" s="155">
        <f t="shared" ref="BG124:BG129" si="6">IF(N124="zákl. prenesená",J124,0)</f>
        <v>0</v>
      </c>
      <c r="BH124" s="155">
        <f t="shared" ref="BH124:BH129" si="7">IF(N124="zníž. prenesená",J124,0)</f>
        <v>0</v>
      </c>
      <c r="BI124" s="155">
        <f t="shared" ref="BI124:BI129" si="8">IF(N124="nulová",J124,0)</f>
        <v>0</v>
      </c>
      <c r="BJ124" s="14" t="s">
        <v>126</v>
      </c>
      <c r="BK124" s="155">
        <f t="shared" ref="BK124:BK129" si="9">ROUND(I124*H124,2)</f>
        <v>0</v>
      </c>
      <c r="BL124" s="14" t="s">
        <v>125</v>
      </c>
      <c r="BM124" s="154" t="s">
        <v>126</v>
      </c>
    </row>
    <row r="125" spans="1:65" s="2" customFormat="1" ht="24.2" customHeight="1">
      <c r="A125" s="29"/>
      <c r="B125" s="141"/>
      <c r="C125" s="142" t="s">
        <v>126</v>
      </c>
      <c r="D125" s="142" t="s">
        <v>121</v>
      </c>
      <c r="E125" s="143" t="s">
        <v>408</v>
      </c>
      <c r="F125" s="144" t="s">
        <v>409</v>
      </c>
      <c r="G125" s="145" t="s">
        <v>124</v>
      </c>
      <c r="H125" s="146">
        <v>24</v>
      </c>
      <c r="I125" s="147"/>
      <c r="J125" s="148">
        <f t="shared" si="0"/>
        <v>0</v>
      </c>
      <c r="K125" s="149"/>
      <c r="L125" s="30"/>
      <c r="M125" s="150" t="s">
        <v>1</v>
      </c>
      <c r="N125" s="151" t="s">
        <v>37</v>
      </c>
      <c r="O125" s="55"/>
      <c r="P125" s="152">
        <f t="shared" si="1"/>
        <v>0</v>
      </c>
      <c r="Q125" s="152">
        <v>0</v>
      </c>
      <c r="R125" s="152">
        <f t="shared" si="2"/>
        <v>0</v>
      </c>
      <c r="S125" s="152">
        <v>0</v>
      </c>
      <c r="T125" s="153">
        <f t="shared" si="3"/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54" t="s">
        <v>125</v>
      </c>
      <c r="AT125" s="154" t="s">
        <v>121</v>
      </c>
      <c r="AU125" s="154" t="s">
        <v>126</v>
      </c>
      <c r="AY125" s="14" t="s">
        <v>119</v>
      </c>
      <c r="BE125" s="155">
        <f t="shared" si="4"/>
        <v>0</v>
      </c>
      <c r="BF125" s="155">
        <f t="shared" si="5"/>
        <v>0</v>
      </c>
      <c r="BG125" s="155">
        <f t="shared" si="6"/>
        <v>0</v>
      </c>
      <c r="BH125" s="155">
        <f t="shared" si="7"/>
        <v>0</v>
      </c>
      <c r="BI125" s="155">
        <f t="shared" si="8"/>
        <v>0</v>
      </c>
      <c r="BJ125" s="14" t="s">
        <v>126</v>
      </c>
      <c r="BK125" s="155">
        <f t="shared" si="9"/>
        <v>0</v>
      </c>
      <c r="BL125" s="14" t="s">
        <v>125</v>
      </c>
      <c r="BM125" s="154" t="s">
        <v>125</v>
      </c>
    </row>
    <row r="126" spans="1:65" s="2" customFormat="1" ht="14.45" customHeight="1">
      <c r="A126" s="29"/>
      <c r="B126" s="141"/>
      <c r="C126" s="142" t="s">
        <v>129</v>
      </c>
      <c r="D126" s="142" t="s">
        <v>121</v>
      </c>
      <c r="E126" s="143" t="s">
        <v>410</v>
      </c>
      <c r="F126" s="144" t="s">
        <v>411</v>
      </c>
      <c r="G126" s="145" t="s">
        <v>156</v>
      </c>
      <c r="H126" s="146">
        <v>105</v>
      </c>
      <c r="I126" s="147"/>
      <c r="J126" s="148">
        <f t="shared" si="0"/>
        <v>0</v>
      </c>
      <c r="K126" s="149"/>
      <c r="L126" s="30"/>
      <c r="M126" s="150" t="s">
        <v>1</v>
      </c>
      <c r="N126" s="151" t="s">
        <v>37</v>
      </c>
      <c r="O126" s="55"/>
      <c r="P126" s="152">
        <f t="shared" si="1"/>
        <v>0</v>
      </c>
      <c r="Q126" s="152">
        <v>0</v>
      </c>
      <c r="R126" s="152">
        <f t="shared" si="2"/>
        <v>0</v>
      </c>
      <c r="S126" s="152">
        <v>0</v>
      </c>
      <c r="T126" s="153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54" t="s">
        <v>125</v>
      </c>
      <c r="AT126" s="154" t="s">
        <v>121</v>
      </c>
      <c r="AU126" s="154" t="s">
        <v>126</v>
      </c>
      <c r="AY126" s="14" t="s">
        <v>119</v>
      </c>
      <c r="BE126" s="155">
        <f t="shared" si="4"/>
        <v>0</v>
      </c>
      <c r="BF126" s="155">
        <f t="shared" si="5"/>
        <v>0</v>
      </c>
      <c r="BG126" s="155">
        <f t="shared" si="6"/>
        <v>0</v>
      </c>
      <c r="BH126" s="155">
        <f t="shared" si="7"/>
        <v>0</v>
      </c>
      <c r="BI126" s="155">
        <f t="shared" si="8"/>
        <v>0</v>
      </c>
      <c r="BJ126" s="14" t="s">
        <v>126</v>
      </c>
      <c r="BK126" s="155">
        <f t="shared" si="9"/>
        <v>0</v>
      </c>
      <c r="BL126" s="14" t="s">
        <v>125</v>
      </c>
      <c r="BM126" s="154" t="s">
        <v>132</v>
      </c>
    </row>
    <row r="127" spans="1:65" s="2" customFormat="1" ht="14.45" customHeight="1">
      <c r="A127" s="29"/>
      <c r="B127" s="141"/>
      <c r="C127" s="156" t="s">
        <v>125</v>
      </c>
      <c r="D127" s="156" t="s">
        <v>167</v>
      </c>
      <c r="E127" s="157" t="s">
        <v>412</v>
      </c>
      <c r="F127" s="158" t="s">
        <v>413</v>
      </c>
      <c r="G127" s="159" t="s">
        <v>241</v>
      </c>
      <c r="H127" s="160">
        <v>3.5</v>
      </c>
      <c r="I127" s="161"/>
      <c r="J127" s="162">
        <f t="shared" si="0"/>
        <v>0</v>
      </c>
      <c r="K127" s="163"/>
      <c r="L127" s="164"/>
      <c r="M127" s="165" t="s">
        <v>1</v>
      </c>
      <c r="N127" s="166" t="s">
        <v>37</v>
      </c>
      <c r="O127" s="55"/>
      <c r="P127" s="152">
        <f t="shared" si="1"/>
        <v>0</v>
      </c>
      <c r="Q127" s="152">
        <v>0</v>
      </c>
      <c r="R127" s="152">
        <f t="shared" si="2"/>
        <v>0</v>
      </c>
      <c r="S127" s="152">
        <v>0</v>
      </c>
      <c r="T127" s="153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54" t="s">
        <v>135</v>
      </c>
      <c r="AT127" s="154" t="s">
        <v>167</v>
      </c>
      <c r="AU127" s="154" t="s">
        <v>126</v>
      </c>
      <c r="AY127" s="14" t="s">
        <v>119</v>
      </c>
      <c r="BE127" s="155">
        <f t="shared" si="4"/>
        <v>0</v>
      </c>
      <c r="BF127" s="155">
        <f t="shared" si="5"/>
        <v>0</v>
      </c>
      <c r="BG127" s="155">
        <f t="shared" si="6"/>
        <v>0</v>
      </c>
      <c r="BH127" s="155">
        <f t="shared" si="7"/>
        <v>0</v>
      </c>
      <c r="BI127" s="155">
        <f t="shared" si="8"/>
        <v>0</v>
      </c>
      <c r="BJ127" s="14" t="s">
        <v>126</v>
      </c>
      <c r="BK127" s="155">
        <f t="shared" si="9"/>
        <v>0</v>
      </c>
      <c r="BL127" s="14" t="s">
        <v>125</v>
      </c>
      <c r="BM127" s="154" t="s">
        <v>135</v>
      </c>
    </row>
    <row r="128" spans="1:65" s="2" customFormat="1" ht="14.45" customHeight="1">
      <c r="A128" s="29"/>
      <c r="B128" s="141"/>
      <c r="C128" s="142" t="s">
        <v>136</v>
      </c>
      <c r="D128" s="142" t="s">
        <v>121</v>
      </c>
      <c r="E128" s="143" t="s">
        <v>414</v>
      </c>
      <c r="F128" s="144" t="s">
        <v>415</v>
      </c>
      <c r="G128" s="145" t="s">
        <v>156</v>
      </c>
      <c r="H128" s="146">
        <v>96</v>
      </c>
      <c r="I128" s="147"/>
      <c r="J128" s="148">
        <f t="shared" si="0"/>
        <v>0</v>
      </c>
      <c r="K128" s="149"/>
      <c r="L128" s="30"/>
      <c r="M128" s="150" t="s">
        <v>1</v>
      </c>
      <c r="N128" s="151" t="s">
        <v>37</v>
      </c>
      <c r="O128" s="55"/>
      <c r="P128" s="152">
        <f t="shared" si="1"/>
        <v>0</v>
      </c>
      <c r="Q128" s="152">
        <v>0</v>
      </c>
      <c r="R128" s="152">
        <f t="shared" si="2"/>
        <v>0</v>
      </c>
      <c r="S128" s="152">
        <v>0</v>
      </c>
      <c r="T128" s="153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54" t="s">
        <v>125</v>
      </c>
      <c r="AT128" s="154" t="s">
        <v>121</v>
      </c>
      <c r="AU128" s="154" t="s">
        <v>126</v>
      </c>
      <c r="AY128" s="14" t="s">
        <v>119</v>
      </c>
      <c r="BE128" s="155">
        <f t="shared" si="4"/>
        <v>0</v>
      </c>
      <c r="BF128" s="155">
        <f t="shared" si="5"/>
        <v>0</v>
      </c>
      <c r="BG128" s="155">
        <f t="shared" si="6"/>
        <v>0</v>
      </c>
      <c r="BH128" s="155">
        <f t="shared" si="7"/>
        <v>0</v>
      </c>
      <c r="BI128" s="155">
        <f t="shared" si="8"/>
        <v>0</v>
      </c>
      <c r="BJ128" s="14" t="s">
        <v>126</v>
      </c>
      <c r="BK128" s="155">
        <f t="shared" si="9"/>
        <v>0</v>
      </c>
      <c r="BL128" s="14" t="s">
        <v>125</v>
      </c>
      <c r="BM128" s="154" t="s">
        <v>139</v>
      </c>
    </row>
    <row r="129" spans="1:65" s="2" customFormat="1" ht="24.2" customHeight="1">
      <c r="A129" s="29"/>
      <c r="B129" s="141"/>
      <c r="C129" s="142" t="s">
        <v>132</v>
      </c>
      <c r="D129" s="142" t="s">
        <v>121</v>
      </c>
      <c r="E129" s="143" t="s">
        <v>154</v>
      </c>
      <c r="F129" s="144" t="s">
        <v>155</v>
      </c>
      <c r="G129" s="145" t="s">
        <v>156</v>
      </c>
      <c r="H129" s="146">
        <v>105</v>
      </c>
      <c r="I129" s="147"/>
      <c r="J129" s="148">
        <f t="shared" si="0"/>
        <v>0</v>
      </c>
      <c r="K129" s="149"/>
      <c r="L129" s="30"/>
      <c r="M129" s="150" t="s">
        <v>1</v>
      </c>
      <c r="N129" s="151" t="s">
        <v>37</v>
      </c>
      <c r="O129" s="55"/>
      <c r="P129" s="152">
        <f t="shared" si="1"/>
        <v>0</v>
      </c>
      <c r="Q129" s="152">
        <v>0</v>
      </c>
      <c r="R129" s="152">
        <f t="shared" si="2"/>
        <v>0</v>
      </c>
      <c r="S129" s="152">
        <v>0</v>
      </c>
      <c r="T129" s="153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125</v>
      </c>
      <c r="AT129" s="154" t="s">
        <v>121</v>
      </c>
      <c r="AU129" s="154" t="s">
        <v>126</v>
      </c>
      <c r="AY129" s="14" t="s">
        <v>119</v>
      </c>
      <c r="BE129" s="155">
        <f t="shared" si="4"/>
        <v>0</v>
      </c>
      <c r="BF129" s="155">
        <f t="shared" si="5"/>
        <v>0</v>
      </c>
      <c r="BG129" s="155">
        <f t="shared" si="6"/>
        <v>0</v>
      </c>
      <c r="BH129" s="155">
        <f t="shared" si="7"/>
        <v>0</v>
      </c>
      <c r="BI129" s="155">
        <f t="shared" si="8"/>
        <v>0</v>
      </c>
      <c r="BJ129" s="14" t="s">
        <v>126</v>
      </c>
      <c r="BK129" s="155">
        <f t="shared" si="9"/>
        <v>0</v>
      </c>
      <c r="BL129" s="14" t="s">
        <v>125</v>
      </c>
      <c r="BM129" s="154" t="s">
        <v>142</v>
      </c>
    </row>
    <row r="130" spans="1:65" s="12" customFormat="1" ht="22.9" customHeight="1">
      <c r="B130" s="128"/>
      <c r="D130" s="129" t="s">
        <v>70</v>
      </c>
      <c r="E130" s="139" t="s">
        <v>136</v>
      </c>
      <c r="F130" s="139" t="s">
        <v>209</v>
      </c>
      <c r="I130" s="131"/>
      <c r="J130" s="140">
        <f>BK130</f>
        <v>0</v>
      </c>
      <c r="L130" s="128"/>
      <c r="M130" s="133"/>
      <c r="N130" s="134"/>
      <c r="O130" s="134"/>
      <c r="P130" s="135">
        <f>SUM(P131:P134)</f>
        <v>0</v>
      </c>
      <c r="Q130" s="134"/>
      <c r="R130" s="135">
        <f>SUM(R131:R134)</f>
        <v>0</v>
      </c>
      <c r="S130" s="134"/>
      <c r="T130" s="136">
        <f>SUM(T131:T134)</f>
        <v>0</v>
      </c>
      <c r="AR130" s="129" t="s">
        <v>78</v>
      </c>
      <c r="AT130" s="137" t="s">
        <v>70</v>
      </c>
      <c r="AU130" s="137" t="s">
        <v>78</v>
      </c>
      <c r="AY130" s="129" t="s">
        <v>119</v>
      </c>
      <c r="BK130" s="138">
        <f>SUM(BK131:BK134)</f>
        <v>0</v>
      </c>
    </row>
    <row r="131" spans="1:65" s="2" customFormat="1" ht="37.9" customHeight="1">
      <c r="A131" s="29"/>
      <c r="B131" s="141"/>
      <c r="C131" s="142" t="s">
        <v>143</v>
      </c>
      <c r="D131" s="142" t="s">
        <v>121</v>
      </c>
      <c r="E131" s="143" t="s">
        <v>416</v>
      </c>
      <c r="F131" s="144" t="s">
        <v>417</v>
      </c>
      <c r="G131" s="145" t="s">
        <v>156</v>
      </c>
      <c r="H131" s="146">
        <v>97</v>
      </c>
      <c r="I131" s="147"/>
      <c r="J131" s="148">
        <f>ROUND(I131*H131,2)</f>
        <v>0</v>
      </c>
      <c r="K131" s="149"/>
      <c r="L131" s="30"/>
      <c r="M131" s="150" t="s">
        <v>1</v>
      </c>
      <c r="N131" s="151" t="s">
        <v>37</v>
      </c>
      <c r="O131" s="55"/>
      <c r="P131" s="152">
        <f>O131*H131</f>
        <v>0</v>
      </c>
      <c r="Q131" s="152">
        <v>0</v>
      </c>
      <c r="R131" s="152">
        <f>Q131*H131</f>
        <v>0</v>
      </c>
      <c r="S131" s="152">
        <v>0</v>
      </c>
      <c r="T131" s="153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125</v>
      </c>
      <c r="AT131" s="154" t="s">
        <v>121</v>
      </c>
      <c r="AU131" s="154" t="s">
        <v>126</v>
      </c>
      <c r="AY131" s="14" t="s">
        <v>119</v>
      </c>
      <c r="BE131" s="155">
        <f>IF(N131="základná",J131,0)</f>
        <v>0</v>
      </c>
      <c r="BF131" s="155">
        <f>IF(N131="znížená",J131,0)</f>
        <v>0</v>
      </c>
      <c r="BG131" s="155">
        <f>IF(N131="zákl. prenesená",J131,0)</f>
        <v>0</v>
      </c>
      <c r="BH131" s="155">
        <f>IF(N131="zníž. prenesená",J131,0)</f>
        <v>0</v>
      </c>
      <c r="BI131" s="155">
        <f>IF(N131="nulová",J131,0)</f>
        <v>0</v>
      </c>
      <c r="BJ131" s="14" t="s">
        <v>126</v>
      </c>
      <c r="BK131" s="155">
        <f>ROUND(I131*H131,2)</f>
        <v>0</v>
      </c>
      <c r="BL131" s="14" t="s">
        <v>125</v>
      </c>
      <c r="BM131" s="154" t="s">
        <v>146</v>
      </c>
    </row>
    <row r="132" spans="1:65" s="2" customFormat="1" ht="24.2" customHeight="1">
      <c r="A132" s="29"/>
      <c r="B132" s="141"/>
      <c r="C132" s="142" t="s">
        <v>135</v>
      </c>
      <c r="D132" s="142" t="s">
        <v>121</v>
      </c>
      <c r="E132" s="143" t="s">
        <v>418</v>
      </c>
      <c r="F132" s="144" t="s">
        <v>419</v>
      </c>
      <c r="G132" s="145" t="s">
        <v>156</v>
      </c>
      <c r="H132" s="146">
        <v>80.55</v>
      </c>
      <c r="I132" s="147"/>
      <c r="J132" s="148">
        <f>ROUND(I132*H132,2)</f>
        <v>0</v>
      </c>
      <c r="K132" s="149"/>
      <c r="L132" s="30"/>
      <c r="M132" s="150" t="s">
        <v>1</v>
      </c>
      <c r="N132" s="151" t="s">
        <v>37</v>
      </c>
      <c r="O132" s="55"/>
      <c r="P132" s="152">
        <f>O132*H132</f>
        <v>0</v>
      </c>
      <c r="Q132" s="152">
        <v>0</v>
      </c>
      <c r="R132" s="152">
        <f>Q132*H132</f>
        <v>0</v>
      </c>
      <c r="S132" s="152">
        <v>0</v>
      </c>
      <c r="T132" s="153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125</v>
      </c>
      <c r="AT132" s="154" t="s">
        <v>121</v>
      </c>
      <c r="AU132" s="154" t="s">
        <v>126</v>
      </c>
      <c r="AY132" s="14" t="s">
        <v>119</v>
      </c>
      <c r="BE132" s="155">
        <f>IF(N132="základná",J132,0)</f>
        <v>0</v>
      </c>
      <c r="BF132" s="155">
        <f>IF(N132="znížená",J132,0)</f>
        <v>0</v>
      </c>
      <c r="BG132" s="155">
        <f>IF(N132="zákl. prenesená",J132,0)</f>
        <v>0</v>
      </c>
      <c r="BH132" s="155">
        <f>IF(N132="zníž. prenesená",J132,0)</f>
        <v>0</v>
      </c>
      <c r="BI132" s="155">
        <f>IF(N132="nulová",J132,0)</f>
        <v>0</v>
      </c>
      <c r="BJ132" s="14" t="s">
        <v>126</v>
      </c>
      <c r="BK132" s="155">
        <f>ROUND(I132*H132,2)</f>
        <v>0</v>
      </c>
      <c r="BL132" s="14" t="s">
        <v>125</v>
      </c>
      <c r="BM132" s="154" t="s">
        <v>149</v>
      </c>
    </row>
    <row r="133" spans="1:65" s="2" customFormat="1" ht="37.9" customHeight="1">
      <c r="A133" s="29"/>
      <c r="B133" s="141"/>
      <c r="C133" s="142" t="s">
        <v>150</v>
      </c>
      <c r="D133" s="142" t="s">
        <v>121</v>
      </c>
      <c r="E133" s="143" t="s">
        <v>420</v>
      </c>
      <c r="F133" s="144" t="s">
        <v>421</v>
      </c>
      <c r="G133" s="145" t="s">
        <v>156</v>
      </c>
      <c r="H133" s="146">
        <v>80.55</v>
      </c>
      <c r="I133" s="147"/>
      <c r="J133" s="148">
        <f>ROUND(I133*H133,2)</f>
        <v>0</v>
      </c>
      <c r="K133" s="149"/>
      <c r="L133" s="30"/>
      <c r="M133" s="150" t="s">
        <v>1</v>
      </c>
      <c r="N133" s="151" t="s">
        <v>37</v>
      </c>
      <c r="O133" s="55"/>
      <c r="P133" s="152">
        <f>O133*H133</f>
        <v>0</v>
      </c>
      <c r="Q133" s="152">
        <v>0</v>
      </c>
      <c r="R133" s="152">
        <f>Q133*H133</f>
        <v>0</v>
      </c>
      <c r="S133" s="152">
        <v>0</v>
      </c>
      <c r="T133" s="153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125</v>
      </c>
      <c r="AT133" s="154" t="s">
        <v>121</v>
      </c>
      <c r="AU133" s="154" t="s">
        <v>126</v>
      </c>
      <c r="AY133" s="14" t="s">
        <v>119</v>
      </c>
      <c r="BE133" s="155">
        <f>IF(N133="základná",J133,0)</f>
        <v>0</v>
      </c>
      <c r="BF133" s="155">
        <f>IF(N133="znížená",J133,0)</f>
        <v>0</v>
      </c>
      <c r="BG133" s="155">
        <f>IF(N133="zákl. prenesená",J133,0)</f>
        <v>0</v>
      </c>
      <c r="BH133" s="155">
        <f>IF(N133="zníž. prenesená",J133,0)</f>
        <v>0</v>
      </c>
      <c r="BI133" s="155">
        <f>IF(N133="nulová",J133,0)</f>
        <v>0</v>
      </c>
      <c r="BJ133" s="14" t="s">
        <v>126</v>
      </c>
      <c r="BK133" s="155">
        <f>ROUND(I133*H133,2)</f>
        <v>0</v>
      </c>
      <c r="BL133" s="14" t="s">
        <v>125</v>
      </c>
      <c r="BM133" s="154" t="s">
        <v>153</v>
      </c>
    </row>
    <row r="134" spans="1:65" s="2" customFormat="1" ht="24.2" customHeight="1">
      <c r="A134" s="29"/>
      <c r="B134" s="141"/>
      <c r="C134" s="156" t="s">
        <v>139</v>
      </c>
      <c r="D134" s="156" t="s">
        <v>167</v>
      </c>
      <c r="E134" s="157" t="s">
        <v>422</v>
      </c>
      <c r="F134" s="158" t="s">
        <v>423</v>
      </c>
      <c r="G134" s="159" t="s">
        <v>156</v>
      </c>
      <c r="H134" s="160">
        <v>82.161000000000001</v>
      </c>
      <c r="I134" s="161"/>
      <c r="J134" s="162">
        <f>ROUND(I134*H134,2)</f>
        <v>0</v>
      </c>
      <c r="K134" s="163"/>
      <c r="L134" s="164"/>
      <c r="M134" s="165" t="s">
        <v>1</v>
      </c>
      <c r="N134" s="166" t="s">
        <v>37</v>
      </c>
      <c r="O134" s="55"/>
      <c r="P134" s="152">
        <f>O134*H134</f>
        <v>0</v>
      </c>
      <c r="Q134" s="152">
        <v>0</v>
      </c>
      <c r="R134" s="152">
        <f>Q134*H134</f>
        <v>0</v>
      </c>
      <c r="S134" s="152">
        <v>0</v>
      </c>
      <c r="T134" s="153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135</v>
      </c>
      <c r="AT134" s="154" t="s">
        <v>167</v>
      </c>
      <c r="AU134" s="154" t="s">
        <v>126</v>
      </c>
      <c r="AY134" s="14" t="s">
        <v>119</v>
      </c>
      <c r="BE134" s="155">
        <f>IF(N134="základná",J134,0)</f>
        <v>0</v>
      </c>
      <c r="BF134" s="155">
        <f>IF(N134="znížená",J134,0)</f>
        <v>0</v>
      </c>
      <c r="BG134" s="155">
        <f>IF(N134="zákl. prenesená",J134,0)</f>
        <v>0</v>
      </c>
      <c r="BH134" s="155">
        <f>IF(N134="zníž. prenesená",J134,0)</f>
        <v>0</v>
      </c>
      <c r="BI134" s="155">
        <f>IF(N134="nulová",J134,0)</f>
        <v>0</v>
      </c>
      <c r="BJ134" s="14" t="s">
        <v>126</v>
      </c>
      <c r="BK134" s="155">
        <f>ROUND(I134*H134,2)</f>
        <v>0</v>
      </c>
      <c r="BL134" s="14" t="s">
        <v>125</v>
      </c>
      <c r="BM134" s="154" t="s">
        <v>7</v>
      </c>
    </row>
    <row r="135" spans="1:65" s="12" customFormat="1" ht="22.9" customHeight="1">
      <c r="B135" s="128"/>
      <c r="D135" s="129" t="s">
        <v>70</v>
      </c>
      <c r="E135" s="139" t="s">
        <v>150</v>
      </c>
      <c r="F135" s="139" t="s">
        <v>424</v>
      </c>
      <c r="I135" s="131"/>
      <c r="J135" s="140">
        <f>BK135</f>
        <v>0</v>
      </c>
      <c r="L135" s="128"/>
      <c r="M135" s="133"/>
      <c r="N135" s="134"/>
      <c r="O135" s="134"/>
      <c r="P135" s="135">
        <f>SUM(P136:P138)</f>
        <v>0</v>
      </c>
      <c r="Q135" s="134"/>
      <c r="R135" s="135">
        <f>SUM(R136:R138)</f>
        <v>0</v>
      </c>
      <c r="S135" s="134"/>
      <c r="T135" s="136">
        <f>SUM(T136:T138)</f>
        <v>0</v>
      </c>
      <c r="AR135" s="129" t="s">
        <v>78</v>
      </c>
      <c r="AT135" s="137" t="s">
        <v>70</v>
      </c>
      <c r="AU135" s="137" t="s">
        <v>78</v>
      </c>
      <c r="AY135" s="129" t="s">
        <v>119</v>
      </c>
      <c r="BK135" s="138">
        <f>SUM(BK136:BK138)</f>
        <v>0</v>
      </c>
    </row>
    <row r="136" spans="1:65" s="2" customFormat="1" ht="24.2" customHeight="1">
      <c r="A136" s="29"/>
      <c r="B136" s="141"/>
      <c r="C136" s="142" t="s">
        <v>157</v>
      </c>
      <c r="D136" s="142" t="s">
        <v>121</v>
      </c>
      <c r="E136" s="143" t="s">
        <v>425</v>
      </c>
      <c r="F136" s="144" t="s">
        <v>426</v>
      </c>
      <c r="G136" s="145" t="s">
        <v>181</v>
      </c>
      <c r="H136" s="146">
        <v>51.6</v>
      </c>
      <c r="I136" s="147"/>
      <c r="J136" s="148">
        <f>ROUND(I136*H136,2)</f>
        <v>0</v>
      </c>
      <c r="K136" s="149"/>
      <c r="L136" s="30"/>
      <c r="M136" s="150" t="s">
        <v>1</v>
      </c>
      <c r="N136" s="151" t="s">
        <v>37</v>
      </c>
      <c r="O136" s="55"/>
      <c r="P136" s="152">
        <f>O136*H136</f>
        <v>0</v>
      </c>
      <c r="Q136" s="152">
        <v>0</v>
      </c>
      <c r="R136" s="152">
        <f>Q136*H136</f>
        <v>0</v>
      </c>
      <c r="S136" s="152">
        <v>0</v>
      </c>
      <c r="T136" s="153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4" t="s">
        <v>125</v>
      </c>
      <c r="AT136" s="154" t="s">
        <v>121</v>
      </c>
      <c r="AU136" s="154" t="s">
        <v>126</v>
      </c>
      <c r="AY136" s="14" t="s">
        <v>119</v>
      </c>
      <c r="BE136" s="155">
        <f>IF(N136="základná",J136,0)</f>
        <v>0</v>
      </c>
      <c r="BF136" s="155">
        <f>IF(N136="znížená",J136,0)</f>
        <v>0</v>
      </c>
      <c r="BG136" s="155">
        <f>IF(N136="zákl. prenesená",J136,0)</f>
        <v>0</v>
      </c>
      <c r="BH136" s="155">
        <f>IF(N136="zníž. prenesená",J136,0)</f>
        <v>0</v>
      </c>
      <c r="BI136" s="155">
        <f>IF(N136="nulová",J136,0)</f>
        <v>0</v>
      </c>
      <c r="BJ136" s="14" t="s">
        <v>126</v>
      </c>
      <c r="BK136" s="155">
        <f>ROUND(I136*H136,2)</f>
        <v>0</v>
      </c>
      <c r="BL136" s="14" t="s">
        <v>125</v>
      </c>
      <c r="BM136" s="154" t="s">
        <v>161</v>
      </c>
    </row>
    <row r="137" spans="1:65" s="2" customFormat="1" ht="14.45" customHeight="1">
      <c r="A137" s="29"/>
      <c r="B137" s="141"/>
      <c r="C137" s="156" t="s">
        <v>142</v>
      </c>
      <c r="D137" s="156" t="s">
        <v>167</v>
      </c>
      <c r="E137" s="157" t="s">
        <v>427</v>
      </c>
      <c r="F137" s="158" t="s">
        <v>428</v>
      </c>
      <c r="G137" s="159" t="s">
        <v>294</v>
      </c>
      <c r="H137" s="160">
        <v>52.52</v>
      </c>
      <c r="I137" s="161"/>
      <c r="J137" s="162">
        <f>ROUND(I137*H137,2)</f>
        <v>0</v>
      </c>
      <c r="K137" s="163"/>
      <c r="L137" s="164"/>
      <c r="M137" s="165" t="s">
        <v>1</v>
      </c>
      <c r="N137" s="166" t="s">
        <v>37</v>
      </c>
      <c r="O137" s="55"/>
      <c r="P137" s="152">
        <f>O137*H137</f>
        <v>0</v>
      </c>
      <c r="Q137" s="152">
        <v>0</v>
      </c>
      <c r="R137" s="152">
        <f>Q137*H137</f>
        <v>0</v>
      </c>
      <c r="S137" s="152">
        <v>0</v>
      </c>
      <c r="T137" s="153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135</v>
      </c>
      <c r="AT137" s="154" t="s">
        <v>167</v>
      </c>
      <c r="AU137" s="154" t="s">
        <v>126</v>
      </c>
      <c r="AY137" s="14" t="s">
        <v>119</v>
      </c>
      <c r="BE137" s="155">
        <f>IF(N137="základná",J137,0)</f>
        <v>0</v>
      </c>
      <c r="BF137" s="155">
        <f>IF(N137="znížená",J137,0)</f>
        <v>0</v>
      </c>
      <c r="BG137" s="155">
        <f>IF(N137="zákl. prenesená",J137,0)</f>
        <v>0</v>
      </c>
      <c r="BH137" s="155">
        <f>IF(N137="zníž. prenesená",J137,0)</f>
        <v>0</v>
      </c>
      <c r="BI137" s="155">
        <f>IF(N137="nulová",J137,0)</f>
        <v>0</v>
      </c>
      <c r="BJ137" s="14" t="s">
        <v>126</v>
      </c>
      <c r="BK137" s="155">
        <f>ROUND(I137*H137,2)</f>
        <v>0</v>
      </c>
      <c r="BL137" s="14" t="s">
        <v>125</v>
      </c>
      <c r="BM137" s="154" t="s">
        <v>165</v>
      </c>
    </row>
    <row r="138" spans="1:65" s="2" customFormat="1" ht="24.2" customHeight="1">
      <c r="A138" s="29"/>
      <c r="B138" s="141"/>
      <c r="C138" s="142" t="s">
        <v>166</v>
      </c>
      <c r="D138" s="142" t="s">
        <v>121</v>
      </c>
      <c r="E138" s="143" t="s">
        <v>429</v>
      </c>
      <c r="F138" s="144" t="s">
        <v>430</v>
      </c>
      <c r="G138" s="145" t="s">
        <v>124</v>
      </c>
      <c r="H138" s="146">
        <v>2.5</v>
      </c>
      <c r="I138" s="147"/>
      <c r="J138" s="148">
        <f>ROUND(I138*H138,2)</f>
        <v>0</v>
      </c>
      <c r="K138" s="149"/>
      <c r="L138" s="30"/>
      <c r="M138" s="150" t="s">
        <v>1</v>
      </c>
      <c r="N138" s="151" t="s">
        <v>37</v>
      </c>
      <c r="O138" s="55"/>
      <c r="P138" s="152">
        <f>O138*H138</f>
        <v>0</v>
      </c>
      <c r="Q138" s="152">
        <v>0</v>
      </c>
      <c r="R138" s="152">
        <f>Q138*H138</f>
        <v>0</v>
      </c>
      <c r="S138" s="152">
        <v>0</v>
      </c>
      <c r="T138" s="153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125</v>
      </c>
      <c r="AT138" s="154" t="s">
        <v>121</v>
      </c>
      <c r="AU138" s="154" t="s">
        <v>126</v>
      </c>
      <c r="AY138" s="14" t="s">
        <v>119</v>
      </c>
      <c r="BE138" s="155">
        <f>IF(N138="základná",J138,0)</f>
        <v>0</v>
      </c>
      <c r="BF138" s="155">
        <f>IF(N138="znížená",J138,0)</f>
        <v>0</v>
      </c>
      <c r="BG138" s="155">
        <f>IF(N138="zákl. prenesená",J138,0)</f>
        <v>0</v>
      </c>
      <c r="BH138" s="155">
        <f>IF(N138="zníž. prenesená",J138,0)</f>
        <v>0</v>
      </c>
      <c r="BI138" s="155">
        <f>IF(N138="nulová",J138,0)</f>
        <v>0</v>
      </c>
      <c r="BJ138" s="14" t="s">
        <v>126</v>
      </c>
      <c r="BK138" s="155">
        <f>ROUND(I138*H138,2)</f>
        <v>0</v>
      </c>
      <c r="BL138" s="14" t="s">
        <v>125</v>
      </c>
      <c r="BM138" s="154" t="s">
        <v>170</v>
      </c>
    </row>
    <row r="139" spans="1:65" s="12" customFormat="1" ht="22.9" customHeight="1">
      <c r="B139" s="128"/>
      <c r="D139" s="129" t="s">
        <v>70</v>
      </c>
      <c r="E139" s="139" t="s">
        <v>260</v>
      </c>
      <c r="F139" s="139" t="s">
        <v>261</v>
      </c>
      <c r="I139" s="131"/>
      <c r="J139" s="140">
        <f>BK139</f>
        <v>0</v>
      </c>
      <c r="L139" s="128"/>
      <c r="M139" s="133"/>
      <c r="N139" s="134"/>
      <c r="O139" s="134"/>
      <c r="P139" s="135">
        <f>SUM(P140:P141)</f>
        <v>0</v>
      </c>
      <c r="Q139" s="134"/>
      <c r="R139" s="135">
        <f>SUM(R140:R141)</f>
        <v>0</v>
      </c>
      <c r="S139" s="134"/>
      <c r="T139" s="136">
        <f>SUM(T140:T141)</f>
        <v>0</v>
      </c>
      <c r="AR139" s="129" t="s">
        <v>78</v>
      </c>
      <c r="AT139" s="137" t="s">
        <v>70</v>
      </c>
      <c r="AU139" s="137" t="s">
        <v>78</v>
      </c>
      <c r="AY139" s="129" t="s">
        <v>119</v>
      </c>
      <c r="BK139" s="138">
        <f>SUM(BK140:BK141)</f>
        <v>0</v>
      </c>
    </row>
    <row r="140" spans="1:65" s="2" customFormat="1" ht="24.2" customHeight="1">
      <c r="A140" s="29"/>
      <c r="B140" s="141"/>
      <c r="C140" s="142" t="s">
        <v>146</v>
      </c>
      <c r="D140" s="142" t="s">
        <v>121</v>
      </c>
      <c r="E140" s="143" t="s">
        <v>431</v>
      </c>
      <c r="F140" s="144" t="s">
        <v>432</v>
      </c>
      <c r="G140" s="145" t="s">
        <v>177</v>
      </c>
      <c r="H140" s="146">
        <v>78.816999999999993</v>
      </c>
      <c r="I140" s="147"/>
      <c r="J140" s="148">
        <f>ROUND(I140*H140,2)</f>
        <v>0</v>
      </c>
      <c r="K140" s="149"/>
      <c r="L140" s="30"/>
      <c r="M140" s="150" t="s">
        <v>1</v>
      </c>
      <c r="N140" s="151" t="s">
        <v>37</v>
      </c>
      <c r="O140" s="55"/>
      <c r="P140" s="152">
        <f>O140*H140</f>
        <v>0</v>
      </c>
      <c r="Q140" s="152">
        <v>0</v>
      </c>
      <c r="R140" s="152">
        <f>Q140*H140</f>
        <v>0</v>
      </c>
      <c r="S140" s="152">
        <v>0</v>
      </c>
      <c r="T140" s="153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4" t="s">
        <v>125</v>
      </c>
      <c r="AT140" s="154" t="s">
        <v>121</v>
      </c>
      <c r="AU140" s="154" t="s">
        <v>126</v>
      </c>
      <c r="AY140" s="14" t="s">
        <v>119</v>
      </c>
      <c r="BE140" s="155">
        <f>IF(N140="základná",J140,0)</f>
        <v>0</v>
      </c>
      <c r="BF140" s="155">
        <f>IF(N140="znížená",J140,0)</f>
        <v>0</v>
      </c>
      <c r="BG140" s="155">
        <f>IF(N140="zákl. prenesená",J140,0)</f>
        <v>0</v>
      </c>
      <c r="BH140" s="155">
        <f>IF(N140="zníž. prenesená",J140,0)</f>
        <v>0</v>
      </c>
      <c r="BI140" s="155">
        <f>IF(N140="nulová",J140,0)</f>
        <v>0</v>
      </c>
      <c r="BJ140" s="14" t="s">
        <v>126</v>
      </c>
      <c r="BK140" s="155">
        <f>ROUND(I140*H140,2)</f>
        <v>0</v>
      </c>
      <c r="BL140" s="14" t="s">
        <v>125</v>
      </c>
      <c r="BM140" s="154" t="s">
        <v>173</v>
      </c>
    </row>
    <row r="141" spans="1:65" s="2" customFormat="1" ht="37.9" customHeight="1">
      <c r="A141" s="29"/>
      <c r="B141" s="141"/>
      <c r="C141" s="142" t="s">
        <v>174</v>
      </c>
      <c r="D141" s="142" t="s">
        <v>121</v>
      </c>
      <c r="E141" s="143" t="s">
        <v>433</v>
      </c>
      <c r="F141" s="144" t="s">
        <v>434</v>
      </c>
      <c r="G141" s="145" t="s">
        <v>177</v>
      </c>
      <c r="H141" s="146">
        <v>78.816999999999993</v>
      </c>
      <c r="I141" s="147"/>
      <c r="J141" s="148">
        <f>ROUND(I141*H141,2)</f>
        <v>0</v>
      </c>
      <c r="K141" s="149"/>
      <c r="L141" s="30"/>
      <c r="M141" s="167" t="s">
        <v>1</v>
      </c>
      <c r="N141" s="168" t="s">
        <v>37</v>
      </c>
      <c r="O141" s="169"/>
      <c r="P141" s="170">
        <f>O141*H141</f>
        <v>0</v>
      </c>
      <c r="Q141" s="170">
        <v>0</v>
      </c>
      <c r="R141" s="170">
        <f>Q141*H141</f>
        <v>0</v>
      </c>
      <c r="S141" s="170">
        <v>0</v>
      </c>
      <c r="T141" s="171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125</v>
      </c>
      <c r="AT141" s="154" t="s">
        <v>121</v>
      </c>
      <c r="AU141" s="154" t="s">
        <v>126</v>
      </c>
      <c r="AY141" s="14" t="s">
        <v>119</v>
      </c>
      <c r="BE141" s="155">
        <f>IF(N141="základná",J141,0)</f>
        <v>0</v>
      </c>
      <c r="BF141" s="155">
        <f>IF(N141="znížená",J141,0)</f>
        <v>0</v>
      </c>
      <c r="BG141" s="155">
        <f>IF(N141="zákl. prenesená",J141,0)</f>
        <v>0</v>
      </c>
      <c r="BH141" s="155">
        <f>IF(N141="zníž. prenesená",J141,0)</f>
        <v>0</v>
      </c>
      <c r="BI141" s="155">
        <f>IF(N141="nulová",J141,0)</f>
        <v>0</v>
      </c>
      <c r="BJ141" s="14" t="s">
        <v>126</v>
      </c>
      <c r="BK141" s="155">
        <f>ROUND(I141*H141,2)</f>
        <v>0</v>
      </c>
      <c r="BL141" s="14" t="s">
        <v>125</v>
      </c>
      <c r="BM141" s="154" t="s">
        <v>178</v>
      </c>
    </row>
    <row r="142" spans="1:65" s="2" customFormat="1" ht="6.95" customHeight="1">
      <c r="A142" s="29"/>
      <c r="B142" s="44"/>
      <c r="C142" s="45"/>
      <c r="D142" s="45"/>
      <c r="E142" s="45"/>
      <c r="F142" s="45"/>
      <c r="G142" s="45"/>
      <c r="H142" s="45"/>
      <c r="I142" s="45"/>
      <c r="J142" s="45"/>
      <c r="K142" s="45"/>
      <c r="L142" s="30"/>
      <c r="M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</sheetData>
  <autoFilter ref="C120:K141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4"/>
  <sheetViews>
    <sheetView showGridLines="0" tabSelected="1" topLeftCell="A149" workbookViewId="0">
      <selection activeCell="J115" sqref="J115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73" t="s">
        <v>5</v>
      </c>
      <c r="M2" s="174"/>
      <c r="N2" s="174"/>
      <c r="O2" s="174"/>
      <c r="P2" s="174"/>
      <c r="Q2" s="174"/>
      <c r="R2" s="174"/>
      <c r="S2" s="174"/>
      <c r="T2" s="174"/>
      <c r="U2" s="174"/>
      <c r="V2" s="174"/>
      <c r="AT2" s="14" t="s">
        <v>85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hidden="1" customHeight="1">
      <c r="B4" s="17"/>
      <c r="D4" s="18" t="s">
        <v>86</v>
      </c>
      <c r="L4" s="17"/>
      <c r="M4" s="90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4" t="s">
        <v>15</v>
      </c>
      <c r="L6" s="17"/>
    </row>
    <row r="7" spans="1:46" s="1" customFormat="1" ht="16.5" hidden="1" customHeight="1">
      <c r="B7" s="17"/>
      <c r="E7" s="213" t="str">
        <f>'Rekapitulácia stavby'!K6</f>
        <v>ZADANIE - Multifunkčné ihrisko - Humenné, Dubník</v>
      </c>
      <c r="F7" s="214"/>
      <c r="G7" s="214"/>
      <c r="H7" s="214"/>
      <c r="L7" s="17"/>
    </row>
    <row r="8" spans="1:46" s="2" customFormat="1" ht="12" hidden="1" customHeight="1">
      <c r="A8" s="29"/>
      <c r="B8" s="30"/>
      <c r="C8" s="29"/>
      <c r="D8" s="24" t="s">
        <v>87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hidden="1" customHeight="1">
      <c r="A9" s="29"/>
      <c r="B9" s="30"/>
      <c r="C9" s="29"/>
      <c r="D9" s="29"/>
      <c r="E9" s="185" t="s">
        <v>435</v>
      </c>
      <c r="F9" s="212"/>
      <c r="G9" s="212"/>
      <c r="H9" s="21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24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15" t="str">
        <f>'Rekapitulácia stavby'!E14</f>
        <v>Vyplň údaj</v>
      </c>
      <c r="F18" s="204"/>
      <c r="G18" s="204"/>
      <c r="H18" s="204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29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30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1"/>
      <c r="B27" s="92"/>
      <c r="C27" s="91"/>
      <c r="D27" s="91"/>
      <c r="E27" s="208" t="s">
        <v>1</v>
      </c>
      <c r="F27" s="208"/>
      <c r="G27" s="208"/>
      <c r="H27" s="208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94" t="s">
        <v>31</v>
      </c>
      <c r="E30" s="29"/>
      <c r="F30" s="29"/>
      <c r="G30" s="29"/>
      <c r="H30" s="29"/>
      <c r="I30" s="29"/>
      <c r="J30" s="68">
        <f>ROUND(J121,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63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33</v>
      </c>
      <c r="G32" s="29"/>
      <c r="H32" s="29"/>
      <c r="I32" s="33" t="s">
        <v>32</v>
      </c>
      <c r="J32" s="33" t="s">
        <v>34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95" t="s">
        <v>35</v>
      </c>
      <c r="E33" s="24" t="s">
        <v>36</v>
      </c>
      <c r="F33" s="96">
        <f>ROUND((SUM(BE121:BE153)),  2)</f>
        <v>0</v>
      </c>
      <c r="G33" s="29"/>
      <c r="H33" s="29"/>
      <c r="I33" s="97">
        <v>0.2</v>
      </c>
      <c r="J33" s="96">
        <f>ROUND(((SUM(BE121:BE153))*I33),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37</v>
      </c>
      <c r="F34" s="96">
        <f>ROUND((SUM(BF121:BF153)),  2)</f>
        <v>0</v>
      </c>
      <c r="G34" s="29"/>
      <c r="H34" s="29"/>
      <c r="I34" s="97">
        <v>0.2</v>
      </c>
      <c r="J34" s="96">
        <f>ROUND(((SUM(BF121:BF153))*I34),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38</v>
      </c>
      <c r="F35" s="96">
        <f>ROUND((SUM(BG121:BG153)),  2)</f>
        <v>0</v>
      </c>
      <c r="G35" s="29"/>
      <c r="H35" s="29"/>
      <c r="I35" s="97">
        <v>0.2</v>
      </c>
      <c r="J35" s="96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39</v>
      </c>
      <c r="F36" s="96">
        <f>ROUND((SUM(BH121:BH153)),  2)</f>
        <v>0</v>
      </c>
      <c r="G36" s="29"/>
      <c r="H36" s="29"/>
      <c r="I36" s="97">
        <v>0.2</v>
      </c>
      <c r="J36" s="96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6">
        <f>ROUND((SUM(BI121:BI153)),  2)</f>
        <v>0</v>
      </c>
      <c r="G37" s="29"/>
      <c r="H37" s="29"/>
      <c r="I37" s="97">
        <v>0</v>
      </c>
      <c r="J37" s="96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98"/>
      <c r="D39" s="99" t="s">
        <v>41</v>
      </c>
      <c r="E39" s="57"/>
      <c r="F39" s="57"/>
      <c r="G39" s="100" t="s">
        <v>42</v>
      </c>
      <c r="H39" s="101" t="s">
        <v>43</v>
      </c>
      <c r="I39" s="57"/>
      <c r="J39" s="102">
        <f>SUM(J30:J37)</f>
        <v>0</v>
      </c>
      <c r="K39" s="103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44</v>
      </c>
      <c r="E50" s="41"/>
      <c r="F50" s="41"/>
      <c r="G50" s="40" t="s">
        <v>45</v>
      </c>
      <c r="H50" s="41"/>
      <c r="I50" s="41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46</v>
      </c>
      <c r="E61" s="32"/>
      <c r="F61" s="104" t="s">
        <v>47</v>
      </c>
      <c r="G61" s="42" t="s">
        <v>46</v>
      </c>
      <c r="H61" s="32"/>
      <c r="I61" s="32"/>
      <c r="J61" s="105" t="s">
        <v>47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48</v>
      </c>
      <c r="E65" s="43"/>
      <c r="F65" s="43"/>
      <c r="G65" s="40" t="s">
        <v>49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46</v>
      </c>
      <c r="E76" s="32"/>
      <c r="F76" s="104" t="s">
        <v>47</v>
      </c>
      <c r="G76" s="42" t="s">
        <v>46</v>
      </c>
      <c r="H76" s="32"/>
      <c r="I76" s="32"/>
      <c r="J76" s="105" t="s">
        <v>47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89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13" t="str">
        <f>E7</f>
        <v>ZADANIE - Multifunkčné ihrisko - Humenné, Dubník</v>
      </c>
      <c r="F85" s="214"/>
      <c r="G85" s="214"/>
      <c r="H85" s="21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87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185" t="str">
        <f>E9</f>
        <v>19-005-02 - Elektrická prípojka</v>
      </c>
      <c r="F87" s="212"/>
      <c r="G87" s="212"/>
      <c r="H87" s="21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22</v>
      </c>
      <c r="D91" s="29"/>
      <c r="E91" s="29"/>
      <c r="F91" s="22" t="str">
        <f>E15</f>
        <v xml:space="preserve">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29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06" t="s">
        <v>90</v>
      </c>
      <c r="D94" s="98"/>
      <c r="E94" s="98"/>
      <c r="F94" s="98"/>
      <c r="G94" s="98"/>
      <c r="H94" s="98"/>
      <c r="I94" s="98"/>
      <c r="J94" s="107" t="s">
        <v>91</v>
      </c>
      <c r="K94" s="98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08" t="s">
        <v>92</v>
      </c>
      <c r="D96" s="29"/>
      <c r="E96" s="29"/>
      <c r="F96" s="29"/>
      <c r="G96" s="29"/>
      <c r="H96" s="29"/>
      <c r="I96" s="29"/>
      <c r="J96" s="68">
        <f>J121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93</v>
      </c>
    </row>
    <row r="97" spans="1:31" s="9" customFormat="1" ht="24.95" hidden="1" customHeight="1">
      <c r="B97" s="109"/>
      <c r="D97" s="110" t="s">
        <v>436</v>
      </c>
      <c r="E97" s="111"/>
      <c r="F97" s="111"/>
      <c r="G97" s="111"/>
      <c r="H97" s="111"/>
      <c r="I97" s="111"/>
      <c r="J97" s="112">
        <f>J122</f>
        <v>0</v>
      </c>
      <c r="L97" s="109"/>
    </row>
    <row r="98" spans="1:31" s="10" customFormat="1" ht="19.899999999999999" hidden="1" customHeight="1">
      <c r="B98" s="113"/>
      <c r="D98" s="114" t="s">
        <v>437</v>
      </c>
      <c r="E98" s="115"/>
      <c r="F98" s="115"/>
      <c r="G98" s="115"/>
      <c r="H98" s="115"/>
      <c r="I98" s="115"/>
      <c r="J98" s="116">
        <f>J123</f>
        <v>0</v>
      </c>
      <c r="L98" s="113"/>
    </row>
    <row r="99" spans="1:31" s="10" customFormat="1" ht="19.899999999999999" hidden="1" customHeight="1">
      <c r="B99" s="113"/>
      <c r="D99" s="114" t="s">
        <v>438</v>
      </c>
      <c r="E99" s="115"/>
      <c r="F99" s="115"/>
      <c r="G99" s="115"/>
      <c r="H99" s="115"/>
      <c r="I99" s="115"/>
      <c r="J99" s="116">
        <f>J140</f>
        <v>0</v>
      </c>
      <c r="L99" s="113"/>
    </row>
    <row r="100" spans="1:31" s="10" customFormat="1" ht="19.899999999999999" hidden="1" customHeight="1">
      <c r="B100" s="113"/>
      <c r="D100" s="114" t="s">
        <v>439</v>
      </c>
      <c r="E100" s="115"/>
      <c r="F100" s="115"/>
      <c r="G100" s="115"/>
      <c r="H100" s="115"/>
      <c r="I100" s="115"/>
      <c r="J100" s="116">
        <f>J148</f>
        <v>0</v>
      </c>
      <c r="L100" s="113"/>
    </row>
    <row r="101" spans="1:31" s="9" customFormat="1" ht="24.95" hidden="1" customHeight="1">
      <c r="B101" s="109"/>
      <c r="D101" s="110" t="s">
        <v>440</v>
      </c>
      <c r="E101" s="111"/>
      <c r="F101" s="111"/>
      <c r="G101" s="111"/>
      <c r="H101" s="111"/>
      <c r="I101" s="111"/>
      <c r="J101" s="112">
        <f>J152</f>
        <v>0</v>
      </c>
      <c r="L101" s="109"/>
    </row>
    <row r="102" spans="1:31" s="2" customFormat="1" ht="21.75" hidden="1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31" s="2" customFormat="1" ht="6.95" hidden="1" customHeight="1">
      <c r="A103" s="29"/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hidden="1"/>
    <row r="105" spans="1:31" hidden="1"/>
    <row r="106" spans="1:31" hidden="1"/>
    <row r="107" spans="1:31" s="2" customFormat="1" ht="6.95" customHeight="1">
      <c r="A107" s="29"/>
      <c r="B107" s="46"/>
      <c r="C107" s="47"/>
      <c r="D107" s="47"/>
      <c r="E107" s="47"/>
      <c r="F107" s="47"/>
      <c r="G107" s="47"/>
      <c r="H107" s="47"/>
      <c r="I107" s="47"/>
      <c r="J107" s="47"/>
      <c r="K107" s="47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24.95" customHeight="1">
      <c r="A108" s="29"/>
      <c r="B108" s="30"/>
      <c r="C108" s="18" t="s">
        <v>105</v>
      </c>
      <c r="D108" s="29"/>
      <c r="E108" s="29"/>
      <c r="F108" s="29"/>
      <c r="G108" s="29"/>
      <c r="H108" s="29"/>
      <c r="I108" s="29"/>
      <c r="J108" s="29"/>
      <c r="K108" s="29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6.9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2" customHeight="1">
      <c r="A110" s="29"/>
      <c r="B110" s="30"/>
      <c r="C110" s="24" t="s">
        <v>15</v>
      </c>
      <c r="D110" s="29"/>
      <c r="E110" s="29"/>
      <c r="F110" s="29"/>
      <c r="G110" s="29"/>
      <c r="H110" s="29"/>
      <c r="I110" s="29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6.5" customHeight="1">
      <c r="A111" s="29"/>
      <c r="B111" s="30"/>
      <c r="C111" s="29"/>
      <c r="D111" s="29"/>
      <c r="E111" s="213" t="str">
        <f>E7</f>
        <v>ZADANIE - Multifunkčné ihrisko - Humenné, Dubník</v>
      </c>
      <c r="F111" s="214"/>
      <c r="G111" s="214"/>
      <c r="H111" s="214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87</v>
      </c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6.5" customHeight="1">
      <c r="A113" s="29"/>
      <c r="B113" s="30"/>
      <c r="C113" s="29"/>
      <c r="D113" s="29"/>
      <c r="E113" s="185" t="str">
        <f>E9</f>
        <v>19-005-02 - Elektrická prípojka</v>
      </c>
      <c r="F113" s="212"/>
      <c r="G113" s="212"/>
      <c r="H113" s="212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19</v>
      </c>
      <c r="D115" s="29"/>
      <c r="E115" s="29"/>
      <c r="F115" s="22" t="str">
        <f>F12</f>
        <v xml:space="preserve"> </v>
      </c>
      <c r="G115" s="29"/>
      <c r="H115" s="29"/>
      <c r="I115" s="24" t="s">
        <v>21</v>
      </c>
      <c r="J115" s="52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22</v>
      </c>
      <c r="D117" s="29"/>
      <c r="E117" s="29"/>
      <c r="F117" s="22" t="str">
        <f>E15</f>
        <v xml:space="preserve"> </v>
      </c>
      <c r="G117" s="29"/>
      <c r="H117" s="29"/>
      <c r="I117" s="24" t="s">
        <v>27</v>
      </c>
      <c r="J117" s="27" t="str">
        <f>E21</f>
        <v xml:space="preserve"> </v>
      </c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25</v>
      </c>
      <c r="D118" s="29"/>
      <c r="E118" s="29"/>
      <c r="F118" s="22" t="str">
        <f>IF(E18="","",E18)</f>
        <v>Vyplň údaj</v>
      </c>
      <c r="G118" s="29"/>
      <c r="H118" s="29"/>
      <c r="I118" s="24" t="s">
        <v>29</v>
      </c>
      <c r="J118" s="27" t="str">
        <f>E24</f>
        <v xml:space="preserve"> </v>
      </c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0.3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11" customFormat="1" ht="29.25" customHeight="1">
      <c r="A120" s="117"/>
      <c r="B120" s="118"/>
      <c r="C120" s="119" t="s">
        <v>106</v>
      </c>
      <c r="D120" s="120" t="s">
        <v>56</v>
      </c>
      <c r="E120" s="120" t="s">
        <v>52</v>
      </c>
      <c r="F120" s="120" t="s">
        <v>53</v>
      </c>
      <c r="G120" s="120" t="s">
        <v>107</v>
      </c>
      <c r="H120" s="120" t="s">
        <v>108</v>
      </c>
      <c r="I120" s="120" t="s">
        <v>109</v>
      </c>
      <c r="J120" s="121" t="s">
        <v>91</v>
      </c>
      <c r="K120" s="122" t="s">
        <v>110</v>
      </c>
      <c r="L120" s="123"/>
      <c r="M120" s="59" t="s">
        <v>1</v>
      </c>
      <c r="N120" s="60" t="s">
        <v>35</v>
      </c>
      <c r="O120" s="60" t="s">
        <v>111</v>
      </c>
      <c r="P120" s="60" t="s">
        <v>112</v>
      </c>
      <c r="Q120" s="60" t="s">
        <v>113</v>
      </c>
      <c r="R120" s="60" t="s">
        <v>114</v>
      </c>
      <c r="S120" s="60" t="s">
        <v>115</v>
      </c>
      <c r="T120" s="61" t="s">
        <v>116</v>
      </c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</row>
    <row r="121" spans="1:65" s="2" customFormat="1" ht="22.9" customHeight="1">
      <c r="A121" s="29"/>
      <c r="B121" s="30"/>
      <c r="C121" s="66" t="s">
        <v>92</v>
      </c>
      <c r="D121" s="29"/>
      <c r="E121" s="29"/>
      <c r="F121" s="29"/>
      <c r="G121" s="29"/>
      <c r="H121" s="29"/>
      <c r="I121" s="29"/>
      <c r="J121" s="124">
        <f>BK121</f>
        <v>0</v>
      </c>
      <c r="K121" s="29"/>
      <c r="L121" s="30"/>
      <c r="M121" s="62"/>
      <c r="N121" s="53"/>
      <c r="O121" s="63"/>
      <c r="P121" s="125">
        <f>P122+P152</f>
        <v>0</v>
      </c>
      <c r="Q121" s="63"/>
      <c r="R121" s="125">
        <f>R122+R152</f>
        <v>0</v>
      </c>
      <c r="S121" s="63"/>
      <c r="T121" s="126">
        <f>T122+T152</f>
        <v>0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T121" s="14" t="s">
        <v>70</v>
      </c>
      <c r="AU121" s="14" t="s">
        <v>93</v>
      </c>
      <c r="BK121" s="127">
        <f>BK122+BK152</f>
        <v>0</v>
      </c>
    </row>
    <row r="122" spans="1:65" s="12" customFormat="1" ht="25.9" customHeight="1">
      <c r="B122" s="128"/>
      <c r="D122" s="129" t="s">
        <v>70</v>
      </c>
      <c r="E122" s="130" t="s">
        <v>167</v>
      </c>
      <c r="F122" s="130" t="s">
        <v>441</v>
      </c>
      <c r="I122" s="131"/>
      <c r="J122" s="132">
        <f>BK122</f>
        <v>0</v>
      </c>
      <c r="L122" s="128"/>
      <c r="M122" s="133"/>
      <c r="N122" s="134"/>
      <c r="O122" s="134"/>
      <c r="P122" s="135">
        <f>P123+P140+P148</f>
        <v>0</v>
      </c>
      <c r="Q122" s="134"/>
      <c r="R122" s="135">
        <f>R123+R140+R148</f>
        <v>0</v>
      </c>
      <c r="S122" s="134"/>
      <c r="T122" s="136">
        <f>T123+T140+T148</f>
        <v>0</v>
      </c>
      <c r="AR122" s="129" t="s">
        <v>129</v>
      </c>
      <c r="AT122" s="137" t="s">
        <v>70</v>
      </c>
      <c r="AU122" s="137" t="s">
        <v>71</v>
      </c>
      <c r="AY122" s="129" t="s">
        <v>119</v>
      </c>
      <c r="BK122" s="138">
        <f>BK123+BK140+BK148</f>
        <v>0</v>
      </c>
    </row>
    <row r="123" spans="1:65" s="12" customFormat="1" ht="22.9" customHeight="1">
      <c r="B123" s="128"/>
      <c r="D123" s="129" t="s">
        <v>70</v>
      </c>
      <c r="E123" s="139" t="s">
        <v>442</v>
      </c>
      <c r="F123" s="139" t="s">
        <v>443</v>
      </c>
      <c r="I123" s="131"/>
      <c r="J123" s="140">
        <f>BK123</f>
        <v>0</v>
      </c>
      <c r="L123" s="128"/>
      <c r="M123" s="133"/>
      <c r="N123" s="134"/>
      <c r="O123" s="134"/>
      <c r="P123" s="135">
        <f>SUM(P124:P139)</f>
        <v>0</v>
      </c>
      <c r="Q123" s="134"/>
      <c r="R123" s="135">
        <f>SUM(R124:R139)</f>
        <v>0</v>
      </c>
      <c r="S123" s="134"/>
      <c r="T123" s="136">
        <f>SUM(T124:T139)</f>
        <v>0</v>
      </c>
      <c r="AR123" s="129" t="s">
        <v>129</v>
      </c>
      <c r="AT123" s="137" t="s">
        <v>70</v>
      </c>
      <c r="AU123" s="137" t="s">
        <v>78</v>
      </c>
      <c r="AY123" s="129" t="s">
        <v>119</v>
      </c>
      <c r="BK123" s="138">
        <f>SUM(BK124:BK139)</f>
        <v>0</v>
      </c>
    </row>
    <row r="124" spans="1:65" s="2" customFormat="1" ht="24.2" customHeight="1">
      <c r="A124" s="29"/>
      <c r="B124" s="141"/>
      <c r="C124" s="142" t="s">
        <v>78</v>
      </c>
      <c r="D124" s="142" t="s">
        <v>121</v>
      </c>
      <c r="E124" s="143" t="s">
        <v>444</v>
      </c>
      <c r="F124" s="144" t="s">
        <v>445</v>
      </c>
      <c r="G124" s="145" t="s">
        <v>294</v>
      </c>
      <c r="H124" s="146">
        <v>1</v>
      </c>
      <c r="I124" s="147"/>
      <c r="J124" s="148">
        <f t="shared" ref="J124:J139" si="0">ROUND(I124*H124,2)</f>
        <v>0</v>
      </c>
      <c r="K124" s="149"/>
      <c r="L124" s="30"/>
      <c r="M124" s="150" t="s">
        <v>1</v>
      </c>
      <c r="N124" s="151" t="s">
        <v>37</v>
      </c>
      <c r="O124" s="55"/>
      <c r="P124" s="152">
        <f t="shared" ref="P124:P139" si="1">O124*H124</f>
        <v>0</v>
      </c>
      <c r="Q124" s="152">
        <v>0</v>
      </c>
      <c r="R124" s="152">
        <f t="shared" ref="R124:R139" si="2">Q124*H124</f>
        <v>0</v>
      </c>
      <c r="S124" s="152">
        <v>0</v>
      </c>
      <c r="T124" s="153">
        <f t="shared" ref="T124:T139" si="3">S124*H124</f>
        <v>0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54" t="s">
        <v>237</v>
      </c>
      <c r="AT124" s="154" t="s">
        <v>121</v>
      </c>
      <c r="AU124" s="154" t="s">
        <v>126</v>
      </c>
      <c r="AY124" s="14" t="s">
        <v>119</v>
      </c>
      <c r="BE124" s="155">
        <f t="shared" ref="BE124:BE139" si="4">IF(N124="základná",J124,0)</f>
        <v>0</v>
      </c>
      <c r="BF124" s="155">
        <f t="shared" ref="BF124:BF139" si="5">IF(N124="znížená",J124,0)</f>
        <v>0</v>
      </c>
      <c r="BG124" s="155">
        <f t="shared" ref="BG124:BG139" si="6">IF(N124="zákl. prenesená",J124,0)</f>
        <v>0</v>
      </c>
      <c r="BH124" s="155">
        <f t="shared" ref="BH124:BH139" si="7">IF(N124="zníž. prenesená",J124,0)</f>
        <v>0</v>
      </c>
      <c r="BI124" s="155">
        <f t="shared" ref="BI124:BI139" si="8">IF(N124="nulová",J124,0)</f>
        <v>0</v>
      </c>
      <c r="BJ124" s="14" t="s">
        <v>126</v>
      </c>
      <c r="BK124" s="155">
        <f t="shared" ref="BK124:BK139" si="9">ROUND(I124*H124,2)</f>
        <v>0</v>
      </c>
      <c r="BL124" s="14" t="s">
        <v>237</v>
      </c>
      <c r="BM124" s="154" t="s">
        <v>126</v>
      </c>
    </row>
    <row r="125" spans="1:65" s="2" customFormat="1" ht="24.2" customHeight="1">
      <c r="A125" s="29"/>
      <c r="B125" s="141"/>
      <c r="C125" s="156" t="s">
        <v>126</v>
      </c>
      <c r="D125" s="156" t="s">
        <v>167</v>
      </c>
      <c r="E125" s="157" t="s">
        <v>446</v>
      </c>
      <c r="F125" s="158" t="s">
        <v>447</v>
      </c>
      <c r="G125" s="159" t="s">
        <v>294</v>
      </c>
      <c r="H125" s="160">
        <v>1</v>
      </c>
      <c r="I125" s="161"/>
      <c r="J125" s="162">
        <f t="shared" si="0"/>
        <v>0</v>
      </c>
      <c r="K125" s="163"/>
      <c r="L125" s="164"/>
      <c r="M125" s="165" t="s">
        <v>1</v>
      </c>
      <c r="N125" s="166" t="s">
        <v>37</v>
      </c>
      <c r="O125" s="55"/>
      <c r="P125" s="152">
        <f t="shared" si="1"/>
        <v>0</v>
      </c>
      <c r="Q125" s="152">
        <v>0</v>
      </c>
      <c r="R125" s="152">
        <f t="shared" si="2"/>
        <v>0</v>
      </c>
      <c r="S125" s="152">
        <v>0</v>
      </c>
      <c r="T125" s="153">
        <f t="shared" si="3"/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54" t="s">
        <v>448</v>
      </c>
      <c r="AT125" s="154" t="s">
        <v>167</v>
      </c>
      <c r="AU125" s="154" t="s">
        <v>126</v>
      </c>
      <c r="AY125" s="14" t="s">
        <v>119</v>
      </c>
      <c r="BE125" s="155">
        <f t="shared" si="4"/>
        <v>0</v>
      </c>
      <c r="BF125" s="155">
        <f t="shared" si="5"/>
        <v>0</v>
      </c>
      <c r="BG125" s="155">
        <f t="shared" si="6"/>
        <v>0</v>
      </c>
      <c r="BH125" s="155">
        <f t="shared" si="7"/>
        <v>0</v>
      </c>
      <c r="BI125" s="155">
        <f t="shared" si="8"/>
        <v>0</v>
      </c>
      <c r="BJ125" s="14" t="s">
        <v>126</v>
      </c>
      <c r="BK125" s="155">
        <f t="shared" si="9"/>
        <v>0</v>
      </c>
      <c r="BL125" s="14" t="s">
        <v>237</v>
      </c>
      <c r="BM125" s="154" t="s">
        <v>125</v>
      </c>
    </row>
    <row r="126" spans="1:65" s="2" customFormat="1" ht="24.2" customHeight="1">
      <c r="A126" s="29"/>
      <c r="B126" s="141"/>
      <c r="C126" s="142" t="s">
        <v>129</v>
      </c>
      <c r="D126" s="142" t="s">
        <v>121</v>
      </c>
      <c r="E126" s="143" t="s">
        <v>449</v>
      </c>
      <c r="F126" s="144" t="s">
        <v>450</v>
      </c>
      <c r="G126" s="145" t="s">
        <v>294</v>
      </c>
      <c r="H126" s="146">
        <v>18</v>
      </c>
      <c r="I126" s="147"/>
      <c r="J126" s="148">
        <f t="shared" si="0"/>
        <v>0</v>
      </c>
      <c r="K126" s="149"/>
      <c r="L126" s="30"/>
      <c r="M126" s="150" t="s">
        <v>1</v>
      </c>
      <c r="N126" s="151" t="s">
        <v>37</v>
      </c>
      <c r="O126" s="55"/>
      <c r="P126" s="152">
        <f t="shared" si="1"/>
        <v>0</v>
      </c>
      <c r="Q126" s="152">
        <v>0</v>
      </c>
      <c r="R126" s="152">
        <f t="shared" si="2"/>
        <v>0</v>
      </c>
      <c r="S126" s="152">
        <v>0</v>
      </c>
      <c r="T126" s="153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54" t="s">
        <v>237</v>
      </c>
      <c r="AT126" s="154" t="s">
        <v>121</v>
      </c>
      <c r="AU126" s="154" t="s">
        <v>126</v>
      </c>
      <c r="AY126" s="14" t="s">
        <v>119</v>
      </c>
      <c r="BE126" s="155">
        <f t="shared" si="4"/>
        <v>0</v>
      </c>
      <c r="BF126" s="155">
        <f t="shared" si="5"/>
        <v>0</v>
      </c>
      <c r="BG126" s="155">
        <f t="shared" si="6"/>
        <v>0</v>
      </c>
      <c r="BH126" s="155">
        <f t="shared" si="7"/>
        <v>0</v>
      </c>
      <c r="BI126" s="155">
        <f t="shared" si="8"/>
        <v>0</v>
      </c>
      <c r="BJ126" s="14" t="s">
        <v>126</v>
      </c>
      <c r="BK126" s="155">
        <f t="shared" si="9"/>
        <v>0</v>
      </c>
      <c r="BL126" s="14" t="s">
        <v>237</v>
      </c>
      <c r="BM126" s="154" t="s">
        <v>132</v>
      </c>
    </row>
    <row r="127" spans="1:65" s="2" customFormat="1" ht="14.45" customHeight="1">
      <c r="A127" s="29"/>
      <c r="B127" s="141"/>
      <c r="C127" s="142" t="s">
        <v>125</v>
      </c>
      <c r="D127" s="142" t="s">
        <v>121</v>
      </c>
      <c r="E127" s="143" t="s">
        <v>451</v>
      </c>
      <c r="F127" s="144" t="s">
        <v>452</v>
      </c>
      <c r="G127" s="145" t="s">
        <v>294</v>
      </c>
      <c r="H127" s="146">
        <v>1</v>
      </c>
      <c r="I127" s="147"/>
      <c r="J127" s="148">
        <f t="shared" si="0"/>
        <v>0</v>
      </c>
      <c r="K127" s="149"/>
      <c r="L127" s="30"/>
      <c r="M127" s="150" t="s">
        <v>1</v>
      </c>
      <c r="N127" s="151" t="s">
        <v>37</v>
      </c>
      <c r="O127" s="55"/>
      <c r="P127" s="152">
        <f t="shared" si="1"/>
        <v>0</v>
      </c>
      <c r="Q127" s="152">
        <v>0</v>
      </c>
      <c r="R127" s="152">
        <f t="shared" si="2"/>
        <v>0</v>
      </c>
      <c r="S127" s="152">
        <v>0</v>
      </c>
      <c r="T127" s="153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54" t="s">
        <v>237</v>
      </c>
      <c r="AT127" s="154" t="s">
        <v>121</v>
      </c>
      <c r="AU127" s="154" t="s">
        <v>126</v>
      </c>
      <c r="AY127" s="14" t="s">
        <v>119</v>
      </c>
      <c r="BE127" s="155">
        <f t="shared" si="4"/>
        <v>0</v>
      </c>
      <c r="BF127" s="155">
        <f t="shared" si="5"/>
        <v>0</v>
      </c>
      <c r="BG127" s="155">
        <f t="shared" si="6"/>
        <v>0</v>
      </c>
      <c r="BH127" s="155">
        <f t="shared" si="7"/>
        <v>0</v>
      </c>
      <c r="BI127" s="155">
        <f t="shared" si="8"/>
        <v>0</v>
      </c>
      <c r="BJ127" s="14" t="s">
        <v>126</v>
      </c>
      <c r="BK127" s="155">
        <f t="shared" si="9"/>
        <v>0</v>
      </c>
      <c r="BL127" s="14" t="s">
        <v>237</v>
      </c>
      <c r="BM127" s="154" t="s">
        <v>135</v>
      </c>
    </row>
    <row r="128" spans="1:65" s="2" customFormat="1" ht="24.2" customHeight="1">
      <c r="A128" s="29"/>
      <c r="B128" s="141"/>
      <c r="C128" s="156" t="s">
        <v>136</v>
      </c>
      <c r="D128" s="156" t="s">
        <v>167</v>
      </c>
      <c r="E128" s="157" t="s">
        <v>453</v>
      </c>
      <c r="F128" s="158" t="s">
        <v>454</v>
      </c>
      <c r="G128" s="159" t="s">
        <v>294</v>
      </c>
      <c r="H128" s="160">
        <v>1</v>
      </c>
      <c r="I128" s="161"/>
      <c r="J128" s="162">
        <f t="shared" si="0"/>
        <v>0</v>
      </c>
      <c r="K128" s="163"/>
      <c r="L128" s="164"/>
      <c r="M128" s="165" t="s">
        <v>1</v>
      </c>
      <c r="N128" s="166" t="s">
        <v>37</v>
      </c>
      <c r="O128" s="55"/>
      <c r="P128" s="152">
        <f t="shared" si="1"/>
        <v>0</v>
      </c>
      <c r="Q128" s="152">
        <v>0</v>
      </c>
      <c r="R128" s="152">
        <f t="shared" si="2"/>
        <v>0</v>
      </c>
      <c r="S128" s="152">
        <v>0</v>
      </c>
      <c r="T128" s="153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54" t="s">
        <v>448</v>
      </c>
      <c r="AT128" s="154" t="s">
        <v>167</v>
      </c>
      <c r="AU128" s="154" t="s">
        <v>126</v>
      </c>
      <c r="AY128" s="14" t="s">
        <v>119</v>
      </c>
      <c r="BE128" s="155">
        <f t="shared" si="4"/>
        <v>0</v>
      </c>
      <c r="BF128" s="155">
        <f t="shared" si="5"/>
        <v>0</v>
      </c>
      <c r="BG128" s="155">
        <f t="shared" si="6"/>
        <v>0</v>
      </c>
      <c r="BH128" s="155">
        <f t="shared" si="7"/>
        <v>0</v>
      </c>
      <c r="BI128" s="155">
        <f t="shared" si="8"/>
        <v>0</v>
      </c>
      <c r="BJ128" s="14" t="s">
        <v>126</v>
      </c>
      <c r="BK128" s="155">
        <f t="shared" si="9"/>
        <v>0</v>
      </c>
      <c r="BL128" s="14" t="s">
        <v>237</v>
      </c>
      <c r="BM128" s="154" t="s">
        <v>139</v>
      </c>
    </row>
    <row r="129" spans="1:65" s="2" customFormat="1" ht="24.2" customHeight="1">
      <c r="A129" s="29"/>
      <c r="B129" s="141"/>
      <c r="C129" s="142" t="s">
        <v>132</v>
      </c>
      <c r="D129" s="142" t="s">
        <v>121</v>
      </c>
      <c r="E129" s="143" t="s">
        <v>455</v>
      </c>
      <c r="F129" s="144" t="s">
        <v>456</v>
      </c>
      <c r="G129" s="145" t="s">
        <v>294</v>
      </c>
      <c r="H129" s="146">
        <v>1</v>
      </c>
      <c r="I129" s="147"/>
      <c r="J129" s="148">
        <f t="shared" si="0"/>
        <v>0</v>
      </c>
      <c r="K129" s="149"/>
      <c r="L129" s="30"/>
      <c r="M129" s="150" t="s">
        <v>1</v>
      </c>
      <c r="N129" s="151" t="s">
        <v>37</v>
      </c>
      <c r="O129" s="55"/>
      <c r="P129" s="152">
        <f t="shared" si="1"/>
        <v>0</v>
      </c>
      <c r="Q129" s="152">
        <v>0</v>
      </c>
      <c r="R129" s="152">
        <f t="shared" si="2"/>
        <v>0</v>
      </c>
      <c r="S129" s="152">
        <v>0</v>
      </c>
      <c r="T129" s="153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237</v>
      </c>
      <c r="AT129" s="154" t="s">
        <v>121</v>
      </c>
      <c r="AU129" s="154" t="s">
        <v>126</v>
      </c>
      <c r="AY129" s="14" t="s">
        <v>119</v>
      </c>
      <c r="BE129" s="155">
        <f t="shared" si="4"/>
        <v>0</v>
      </c>
      <c r="BF129" s="155">
        <f t="shared" si="5"/>
        <v>0</v>
      </c>
      <c r="BG129" s="155">
        <f t="shared" si="6"/>
        <v>0</v>
      </c>
      <c r="BH129" s="155">
        <f t="shared" si="7"/>
        <v>0</v>
      </c>
      <c r="BI129" s="155">
        <f t="shared" si="8"/>
        <v>0</v>
      </c>
      <c r="BJ129" s="14" t="s">
        <v>126</v>
      </c>
      <c r="BK129" s="155">
        <f t="shared" si="9"/>
        <v>0</v>
      </c>
      <c r="BL129" s="14" t="s">
        <v>237</v>
      </c>
      <c r="BM129" s="154" t="s">
        <v>142</v>
      </c>
    </row>
    <row r="130" spans="1:65" s="2" customFormat="1" ht="14.45" customHeight="1">
      <c r="A130" s="29"/>
      <c r="B130" s="141"/>
      <c r="C130" s="156" t="s">
        <v>143</v>
      </c>
      <c r="D130" s="156" t="s">
        <v>167</v>
      </c>
      <c r="E130" s="157" t="s">
        <v>457</v>
      </c>
      <c r="F130" s="158" t="s">
        <v>458</v>
      </c>
      <c r="G130" s="159" t="s">
        <v>294</v>
      </c>
      <c r="H130" s="160">
        <v>1</v>
      </c>
      <c r="I130" s="161"/>
      <c r="J130" s="162">
        <f t="shared" si="0"/>
        <v>0</v>
      </c>
      <c r="K130" s="163"/>
      <c r="L130" s="164"/>
      <c r="M130" s="165" t="s">
        <v>1</v>
      </c>
      <c r="N130" s="166" t="s">
        <v>37</v>
      </c>
      <c r="O130" s="55"/>
      <c r="P130" s="152">
        <f t="shared" si="1"/>
        <v>0</v>
      </c>
      <c r="Q130" s="152">
        <v>0</v>
      </c>
      <c r="R130" s="152">
        <f t="shared" si="2"/>
        <v>0</v>
      </c>
      <c r="S130" s="152">
        <v>0</v>
      </c>
      <c r="T130" s="153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448</v>
      </c>
      <c r="AT130" s="154" t="s">
        <v>167</v>
      </c>
      <c r="AU130" s="154" t="s">
        <v>126</v>
      </c>
      <c r="AY130" s="14" t="s">
        <v>119</v>
      </c>
      <c r="BE130" s="155">
        <f t="shared" si="4"/>
        <v>0</v>
      </c>
      <c r="BF130" s="155">
        <f t="shared" si="5"/>
        <v>0</v>
      </c>
      <c r="BG130" s="155">
        <f t="shared" si="6"/>
        <v>0</v>
      </c>
      <c r="BH130" s="155">
        <f t="shared" si="7"/>
        <v>0</v>
      </c>
      <c r="BI130" s="155">
        <f t="shared" si="8"/>
        <v>0</v>
      </c>
      <c r="BJ130" s="14" t="s">
        <v>126</v>
      </c>
      <c r="BK130" s="155">
        <f t="shared" si="9"/>
        <v>0</v>
      </c>
      <c r="BL130" s="14" t="s">
        <v>237</v>
      </c>
      <c r="BM130" s="154" t="s">
        <v>146</v>
      </c>
    </row>
    <row r="131" spans="1:65" s="2" customFormat="1" ht="14.45" customHeight="1">
      <c r="A131" s="29"/>
      <c r="B131" s="141"/>
      <c r="C131" s="156" t="s">
        <v>135</v>
      </c>
      <c r="D131" s="156" t="s">
        <v>167</v>
      </c>
      <c r="E131" s="157" t="s">
        <v>459</v>
      </c>
      <c r="F131" s="158" t="s">
        <v>460</v>
      </c>
      <c r="G131" s="159" t="s">
        <v>181</v>
      </c>
      <c r="H131" s="160">
        <v>30</v>
      </c>
      <c r="I131" s="161"/>
      <c r="J131" s="162">
        <f t="shared" si="0"/>
        <v>0</v>
      </c>
      <c r="K131" s="163"/>
      <c r="L131" s="164"/>
      <c r="M131" s="165" t="s">
        <v>1</v>
      </c>
      <c r="N131" s="166" t="s">
        <v>37</v>
      </c>
      <c r="O131" s="55"/>
      <c r="P131" s="152">
        <f t="shared" si="1"/>
        <v>0</v>
      </c>
      <c r="Q131" s="152">
        <v>0</v>
      </c>
      <c r="R131" s="152">
        <f t="shared" si="2"/>
        <v>0</v>
      </c>
      <c r="S131" s="152">
        <v>0</v>
      </c>
      <c r="T131" s="153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448</v>
      </c>
      <c r="AT131" s="154" t="s">
        <v>167</v>
      </c>
      <c r="AU131" s="154" t="s">
        <v>126</v>
      </c>
      <c r="AY131" s="14" t="s">
        <v>119</v>
      </c>
      <c r="BE131" s="155">
        <f t="shared" si="4"/>
        <v>0</v>
      </c>
      <c r="BF131" s="155">
        <f t="shared" si="5"/>
        <v>0</v>
      </c>
      <c r="BG131" s="155">
        <f t="shared" si="6"/>
        <v>0</v>
      </c>
      <c r="BH131" s="155">
        <f t="shared" si="7"/>
        <v>0</v>
      </c>
      <c r="BI131" s="155">
        <f t="shared" si="8"/>
        <v>0</v>
      </c>
      <c r="BJ131" s="14" t="s">
        <v>126</v>
      </c>
      <c r="BK131" s="155">
        <f t="shared" si="9"/>
        <v>0</v>
      </c>
      <c r="BL131" s="14" t="s">
        <v>237</v>
      </c>
      <c r="BM131" s="154" t="s">
        <v>149</v>
      </c>
    </row>
    <row r="132" spans="1:65" s="2" customFormat="1" ht="14.45" customHeight="1">
      <c r="A132" s="29"/>
      <c r="B132" s="141"/>
      <c r="C132" s="142" t="s">
        <v>150</v>
      </c>
      <c r="D132" s="142" t="s">
        <v>121</v>
      </c>
      <c r="E132" s="143" t="s">
        <v>461</v>
      </c>
      <c r="F132" s="144" t="s">
        <v>462</v>
      </c>
      <c r="G132" s="145" t="s">
        <v>294</v>
      </c>
      <c r="H132" s="146">
        <v>20</v>
      </c>
      <c r="I132" s="147"/>
      <c r="J132" s="148">
        <f t="shared" si="0"/>
        <v>0</v>
      </c>
      <c r="K132" s="149"/>
      <c r="L132" s="30"/>
      <c r="M132" s="150" t="s">
        <v>1</v>
      </c>
      <c r="N132" s="151" t="s">
        <v>37</v>
      </c>
      <c r="O132" s="55"/>
      <c r="P132" s="152">
        <f t="shared" si="1"/>
        <v>0</v>
      </c>
      <c r="Q132" s="152">
        <v>0</v>
      </c>
      <c r="R132" s="152">
        <f t="shared" si="2"/>
        <v>0</v>
      </c>
      <c r="S132" s="152">
        <v>0</v>
      </c>
      <c r="T132" s="153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237</v>
      </c>
      <c r="AT132" s="154" t="s">
        <v>121</v>
      </c>
      <c r="AU132" s="154" t="s">
        <v>126</v>
      </c>
      <c r="AY132" s="14" t="s">
        <v>119</v>
      </c>
      <c r="BE132" s="155">
        <f t="shared" si="4"/>
        <v>0</v>
      </c>
      <c r="BF132" s="155">
        <f t="shared" si="5"/>
        <v>0</v>
      </c>
      <c r="BG132" s="155">
        <f t="shared" si="6"/>
        <v>0</v>
      </c>
      <c r="BH132" s="155">
        <f t="shared" si="7"/>
        <v>0</v>
      </c>
      <c r="BI132" s="155">
        <f t="shared" si="8"/>
        <v>0</v>
      </c>
      <c r="BJ132" s="14" t="s">
        <v>126</v>
      </c>
      <c r="BK132" s="155">
        <f t="shared" si="9"/>
        <v>0</v>
      </c>
      <c r="BL132" s="14" t="s">
        <v>237</v>
      </c>
      <c r="BM132" s="154" t="s">
        <v>153</v>
      </c>
    </row>
    <row r="133" spans="1:65" s="2" customFormat="1" ht="24.2" customHeight="1">
      <c r="A133" s="29"/>
      <c r="B133" s="141"/>
      <c r="C133" s="156" t="s">
        <v>139</v>
      </c>
      <c r="D133" s="156" t="s">
        <v>167</v>
      </c>
      <c r="E133" s="157" t="s">
        <v>463</v>
      </c>
      <c r="F133" s="158" t="s">
        <v>464</v>
      </c>
      <c r="G133" s="159" t="s">
        <v>294</v>
      </c>
      <c r="H133" s="160">
        <v>20</v>
      </c>
      <c r="I133" s="161"/>
      <c r="J133" s="162">
        <f t="shared" si="0"/>
        <v>0</v>
      </c>
      <c r="K133" s="163"/>
      <c r="L133" s="164"/>
      <c r="M133" s="165" t="s">
        <v>1</v>
      </c>
      <c r="N133" s="166" t="s">
        <v>37</v>
      </c>
      <c r="O133" s="55"/>
      <c r="P133" s="152">
        <f t="shared" si="1"/>
        <v>0</v>
      </c>
      <c r="Q133" s="152">
        <v>0</v>
      </c>
      <c r="R133" s="152">
        <f t="shared" si="2"/>
        <v>0</v>
      </c>
      <c r="S133" s="152">
        <v>0</v>
      </c>
      <c r="T133" s="153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448</v>
      </c>
      <c r="AT133" s="154" t="s">
        <v>167</v>
      </c>
      <c r="AU133" s="154" t="s">
        <v>126</v>
      </c>
      <c r="AY133" s="14" t="s">
        <v>119</v>
      </c>
      <c r="BE133" s="155">
        <f t="shared" si="4"/>
        <v>0</v>
      </c>
      <c r="BF133" s="155">
        <f t="shared" si="5"/>
        <v>0</v>
      </c>
      <c r="BG133" s="155">
        <f t="shared" si="6"/>
        <v>0</v>
      </c>
      <c r="BH133" s="155">
        <f t="shared" si="7"/>
        <v>0</v>
      </c>
      <c r="BI133" s="155">
        <f t="shared" si="8"/>
        <v>0</v>
      </c>
      <c r="BJ133" s="14" t="s">
        <v>126</v>
      </c>
      <c r="BK133" s="155">
        <f t="shared" si="9"/>
        <v>0</v>
      </c>
      <c r="BL133" s="14" t="s">
        <v>237</v>
      </c>
      <c r="BM133" s="154" t="s">
        <v>7</v>
      </c>
    </row>
    <row r="134" spans="1:65" s="2" customFormat="1" ht="24.2" customHeight="1">
      <c r="A134" s="29"/>
      <c r="B134" s="141"/>
      <c r="C134" s="156" t="s">
        <v>157</v>
      </c>
      <c r="D134" s="156" t="s">
        <v>167</v>
      </c>
      <c r="E134" s="157" t="s">
        <v>465</v>
      </c>
      <c r="F134" s="158" t="s">
        <v>466</v>
      </c>
      <c r="G134" s="159" t="s">
        <v>181</v>
      </c>
      <c r="H134" s="160">
        <v>4</v>
      </c>
      <c r="I134" s="161"/>
      <c r="J134" s="162">
        <f t="shared" si="0"/>
        <v>0</v>
      </c>
      <c r="K134" s="163"/>
      <c r="L134" s="164"/>
      <c r="M134" s="165" t="s">
        <v>1</v>
      </c>
      <c r="N134" s="166" t="s">
        <v>37</v>
      </c>
      <c r="O134" s="55"/>
      <c r="P134" s="152">
        <f t="shared" si="1"/>
        <v>0</v>
      </c>
      <c r="Q134" s="152">
        <v>0</v>
      </c>
      <c r="R134" s="152">
        <f t="shared" si="2"/>
        <v>0</v>
      </c>
      <c r="S134" s="152">
        <v>0</v>
      </c>
      <c r="T134" s="153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448</v>
      </c>
      <c r="AT134" s="154" t="s">
        <v>167</v>
      </c>
      <c r="AU134" s="154" t="s">
        <v>126</v>
      </c>
      <c r="AY134" s="14" t="s">
        <v>119</v>
      </c>
      <c r="BE134" s="155">
        <f t="shared" si="4"/>
        <v>0</v>
      </c>
      <c r="BF134" s="155">
        <f t="shared" si="5"/>
        <v>0</v>
      </c>
      <c r="BG134" s="155">
        <f t="shared" si="6"/>
        <v>0</v>
      </c>
      <c r="BH134" s="155">
        <f t="shared" si="7"/>
        <v>0</v>
      </c>
      <c r="BI134" s="155">
        <f t="shared" si="8"/>
        <v>0</v>
      </c>
      <c r="BJ134" s="14" t="s">
        <v>126</v>
      </c>
      <c r="BK134" s="155">
        <f t="shared" si="9"/>
        <v>0</v>
      </c>
      <c r="BL134" s="14" t="s">
        <v>237</v>
      </c>
      <c r="BM134" s="154" t="s">
        <v>161</v>
      </c>
    </row>
    <row r="135" spans="1:65" s="2" customFormat="1" ht="24.2" customHeight="1">
      <c r="A135" s="29"/>
      <c r="B135" s="141"/>
      <c r="C135" s="142" t="s">
        <v>142</v>
      </c>
      <c r="D135" s="142" t="s">
        <v>121</v>
      </c>
      <c r="E135" s="143" t="s">
        <v>467</v>
      </c>
      <c r="F135" s="144" t="s">
        <v>468</v>
      </c>
      <c r="G135" s="145" t="s">
        <v>181</v>
      </c>
      <c r="H135" s="146">
        <v>30</v>
      </c>
      <c r="I135" s="147"/>
      <c r="J135" s="148">
        <f t="shared" si="0"/>
        <v>0</v>
      </c>
      <c r="K135" s="149"/>
      <c r="L135" s="30"/>
      <c r="M135" s="150" t="s">
        <v>1</v>
      </c>
      <c r="N135" s="151" t="s">
        <v>37</v>
      </c>
      <c r="O135" s="55"/>
      <c r="P135" s="152">
        <f t="shared" si="1"/>
        <v>0</v>
      </c>
      <c r="Q135" s="152">
        <v>0</v>
      </c>
      <c r="R135" s="152">
        <f t="shared" si="2"/>
        <v>0</v>
      </c>
      <c r="S135" s="152">
        <v>0</v>
      </c>
      <c r="T135" s="153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237</v>
      </c>
      <c r="AT135" s="154" t="s">
        <v>121</v>
      </c>
      <c r="AU135" s="154" t="s">
        <v>126</v>
      </c>
      <c r="AY135" s="14" t="s">
        <v>119</v>
      </c>
      <c r="BE135" s="155">
        <f t="shared" si="4"/>
        <v>0</v>
      </c>
      <c r="BF135" s="155">
        <f t="shared" si="5"/>
        <v>0</v>
      </c>
      <c r="BG135" s="155">
        <f t="shared" si="6"/>
        <v>0</v>
      </c>
      <c r="BH135" s="155">
        <f t="shared" si="7"/>
        <v>0</v>
      </c>
      <c r="BI135" s="155">
        <f t="shared" si="8"/>
        <v>0</v>
      </c>
      <c r="BJ135" s="14" t="s">
        <v>126</v>
      </c>
      <c r="BK135" s="155">
        <f t="shared" si="9"/>
        <v>0</v>
      </c>
      <c r="BL135" s="14" t="s">
        <v>237</v>
      </c>
      <c r="BM135" s="154" t="s">
        <v>165</v>
      </c>
    </row>
    <row r="136" spans="1:65" s="2" customFormat="1" ht="14.45" customHeight="1">
      <c r="A136" s="29"/>
      <c r="B136" s="141"/>
      <c r="C136" s="156" t="s">
        <v>166</v>
      </c>
      <c r="D136" s="156" t="s">
        <v>167</v>
      </c>
      <c r="E136" s="157" t="s">
        <v>469</v>
      </c>
      <c r="F136" s="158" t="s">
        <v>470</v>
      </c>
      <c r="G136" s="159" t="s">
        <v>181</v>
      </c>
      <c r="H136" s="160">
        <v>30</v>
      </c>
      <c r="I136" s="161"/>
      <c r="J136" s="162">
        <f t="shared" si="0"/>
        <v>0</v>
      </c>
      <c r="K136" s="163"/>
      <c r="L136" s="164"/>
      <c r="M136" s="165" t="s">
        <v>1</v>
      </c>
      <c r="N136" s="166" t="s">
        <v>37</v>
      </c>
      <c r="O136" s="55"/>
      <c r="P136" s="152">
        <f t="shared" si="1"/>
        <v>0</v>
      </c>
      <c r="Q136" s="152">
        <v>0</v>
      </c>
      <c r="R136" s="152">
        <f t="shared" si="2"/>
        <v>0</v>
      </c>
      <c r="S136" s="152">
        <v>0</v>
      </c>
      <c r="T136" s="153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4" t="s">
        <v>448</v>
      </c>
      <c r="AT136" s="154" t="s">
        <v>167</v>
      </c>
      <c r="AU136" s="154" t="s">
        <v>126</v>
      </c>
      <c r="AY136" s="14" t="s">
        <v>119</v>
      </c>
      <c r="BE136" s="155">
        <f t="shared" si="4"/>
        <v>0</v>
      </c>
      <c r="BF136" s="155">
        <f t="shared" si="5"/>
        <v>0</v>
      </c>
      <c r="BG136" s="155">
        <f t="shared" si="6"/>
        <v>0</v>
      </c>
      <c r="BH136" s="155">
        <f t="shared" si="7"/>
        <v>0</v>
      </c>
      <c r="BI136" s="155">
        <f t="shared" si="8"/>
        <v>0</v>
      </c>
      <c r="BJ136" s="14" t="s">
        <v>126</v>
      </c>
      <c r="BK136" s="155">
        <f t="shared" si="9"/>
        <v>0</v>
      </c>
      <c r="BL136" s="14" t="s">
        <v>237</v>
      </c>
      <c r="BM136" s="154" t="s">
        <v>170</v>
      </c>
    </row>
    <row r="137" spans="1:65" s="2" customFormat="1" ht="24.2" customHeight="1">
      <c r="A137" s="29"/>
      <c r="B137" s="141"/>
      <c r="C137" s="142" t="s">
        <v>146</v>
      </c>
      <c r="D137" s="142" t="s">
        <v>121</v>
      </c>
      <c r="E137" s="143" t="s">
        <v>471</v>
      </c>
      <c r="F137" s="144" t="s">
        <v>472</v>
      </c>
      <c r="G137" s="145" t="s">
        <v>181</v>
      </c>
      <c r="H137" s="146">
        <v>25</v>
      </c>
      <c r="I137" s="147"/>
      <c r="J137" s="148">
        <f t="shared" si="0"/>
        <v>0</v>
      </c>
      <c r="K137" s="149"/>
      <c r="L137" s="30"/>
      <c r="M137" s="150" t="s">
        <v>1</v>
      </c>
      <c r="N137" s="151" t="s">
        <v>37</v>
      </c>
      <c r="O137" s="55"/>
      <c r="P137" s="152">
        <f t="shared" si="1"/>
        <v>0</v>
      </c>
      <c r="Q137" s="152">
        <v>0</v>
      </c>
      <c r="R137" s="152">
        <f t="shared" si="2"/>
        <v>0</v>
      </c>
      <c r="S137" s="152">
        <v>0</v>
      </c>
      <c r="T137" s="153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237</v>
      </c>
      <c r="AT137" s="154" t="s">
        <v>121</v>
      </c>
      <c r="AU137" s="154" t="s">
        <v>126</v>
      </c>
      <c r="AY137" s="14" t="s">
        <v>119</v>
      </c>
      <c r="BE137" s="155">
        <f t="shared" si="4"/>
        <v>0</v>
      </c>
      <c r="BF137" s="155">
        <f t="shared" si="5"/>
        <v>0</v>
      </c>
      <c r="BG137" s="155">
        <f t="shared" si="6"/>
        <v>0</v>
      </c>
      <c r="BH137" s="155">
        <f t="shared" si="7"/>
        <v>0</v>
      </c>
      <c r="BI137" s="155">
        <f t="shared" si="8"/>
        <v>0</v>
      </c>
      <c r="BJ137" s="14" t="s">
        <v>126</v>
      </c>
      <c r="BK137" s="155">
        <f t="shared" si="9"/>
        <v>0</v>
      </c>
      <c r="BL137" s="14" t="s">
        <v>237</v>
      </c>
      <c r="BM137" s="154" t="s">
        <v>173</v>
      </c>
    </row>
    <row r="138" spans="1:65" s="2" customFormat="1" ht="14.45" customHeight="1">
      <c r="A138" s="29"/>
      <c r="B138" s="141"/>
      <c r="C138" s="156" t="s">
        <v>174</v>
      </c>
      <c r="D138" s="156" t="s">
        <v>167</v>
      </c>
      <c r="E138" s="157" t="s">
        <v>473</v>
      </c>
      <c r="F138" s="158" t="s">
        <v>474</v>
      </c>
      <c r="G138" s="159" t="s">
        <v>181</v>
      </c>
      <c r="H138" s="160">
        <v>25</v>
      </c>
      <c r="I138" s="161"/>
      <c r="J138" s="162">
        <f t="shared" si="0"/>
        <v>0</v>
      </c>
      <c r="K138" s="163"/>
      <c r="L138" s="164"/>
      <c r="M138" s="165" t="s">
        <v>1</v>
      </c>
      <c r="N138" s="166" t="s">
        <v>37</v>
      </c>
      <c r="O138" s="55"/>
      <c r="P138" s="152">
        <f t="shared" si="1"/>
        <v>0</v>
      </c>
      <c r="Q138" s="152">
        <v>0</v>
      </c>
      <c r="R138" s="152">
        <f t="shared" si="2"/>
        <v>0</v>
      </c>
      <c r="S138" s="152">
        <v>0</v>
      </c>
      <c r="T138" s="153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448</v>
      </c>
      <c r="AT138" s="154" t="s">
        <v>167</v>
      </c>
      <c r="AU138" s="154" t="s">
        <v>126</v>
      </c>
      <c r="AY138" s="14" t="s">
        <v>119</v>
      </c>
      <c r="BE138" s="155">
        <f t="shared" si="4"/>
        <v>0</v>
      </c>
      <c r="BF138" s="155">
        <f t="shared" si="5"/>
        <v>0</v>
      </c>
      <c r="BG138" s="155">
        <f t="shared" si="6"/>
        <v>0</v>
      </c>
      <c r="BH138" s="155">
        <f t="shared" si="7"/>
        <v>0</v>
      </c>
      <c r="BI138" s="155">
        <f t="shared" si="8"/>
        <v>0</v>
      </c>
      <c r="BJ138" s="14" t="s">
        <v>126</v>
      </c>
      <c r="BK138" s="155">
        <f t="shared" si="9"/>
        <v>0</v>
      </c>
      <c r="BL138" s="14" t="s">
        <v>237</v>
      </c>
      <c r="BM138" s="154" t="s">
        <v>178</v>
      </c>
    </row>
    <row r="139" spans="1:65" s="2" customFormat="1" ht="14.45" customHeight="1">
      <c r="A139" s="29"/>
      <c r="B139" s="141"/>
      <c r="C139" s="142" t="s">
        <v>149</v>
      </c>
      <c r="D139" s="142" t="s">
        <v>121</v>
      </c>
      <c r="E139" s="143" t="s">
        <v>475</v>
      </c>
      <c r="F139" s="144" t="s">
        <v>476</v>
      </c>
      <c r="G139" s="145" t="s">
        <v>378</v>
      </c>
      <c r="H139" s="146">
        <v>20</v>
      </c>
      <c r="I139" s="147"/>
      <c r="J139" s="148">
        <f t="shared" si="0"/>
        <v>0</v>
      </c>
      <c r="K139" s="149"/>
      <c r="L139" s="30"/>
      <c r="M139" s="150" t="s">
        <v>1</v>
      </c>
      <c r="N139" s="151" t="s">
        <v>37</v>
      </c>
      <c r="O139" s="55"/>
      <c r="P139" s="152">
        <f t="shared" si="1"/>
        <v>0</v>
      </c>
      <c r="Q139" s="152">
        <v>0</v>
      </c>
      <c r="R139" s="152">
        <f t="shared" si="2"/>
        <v>0</v>
      </c>
      <c r="S139" s="152">
        <v>0</v>
      </c>
      <c r="T139" s="153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237</v>
      </c>
      <c r="AT139" s="154" t="s">
        <v>121</v>
      </c>
      <c r="AU139" s="154" t="s">
        <v>126</v>
      </c>
      <c r="AY139" s="14" t="s">
        <v>119</v>
      </c>
      <c r="BE139" s="155">
        <f t="shared" si="4"/>
        <v>0</v>
      </c>
      <c r="BF139" s="155">
        <f t="shared" si="5"/>
        <v>0</v>
      </c>
      <c r="BG139" s="155">
        <f t="shared" si="6"/>
        <v>0</v>
      </c>
      <c r="BH139" s="155">
        <f t="shared" si="7"/>
        <v>0</v>
      </c>
      <c r="BI139" s="155">
        <f t="shared" si="8"/>
        <v>0</v>
      </c>
      <c r="BJ139" s="14" t="s">
        <v>126</v>
      </c>
      <c r="BK139" s="155">
        <f t="shared" si="9"/>
        <v>0</v>
      </c>
      <c r="BL139" s="14" t="s">
        <v>237</v>
      </c>
      <c r="BM139" s="154" t="s">
        <v>182</v>
      </c>
    </row>
    <row r="140" spans="1:65" s="12" customFormat="1" ht="22.9" customHeight="1">
      <c r="B140" s="128"/>
      <c r="D140" s="129" t="s">
        <v>70</v>
      </c>
      <c r="E140" s="139" t="s">
        <v>477</v>
      </c>
      <c r="F140" s="139" t="s">
        <v>478</v>
      </c>
      <c r="I140" s="131"/>
      <c r="J140" s="140">
        <f>BK140</f>
        <v>0</v>
      </c>
      <c r="L140" s="128"/>
      <c r="M140" s="133"/>
      <c r="N140" s="134"/>
      <c r="O140" s="134"/>
      <c r="P140" s="135">
        <f>SUM(P141:P147)</f>
        <v>0</v>
      </c>
      <c r="Q140" s="134"/>
      <c r="R140" s="135">
        <f>SUM(R141:R147)</f>
        <v>0</v>
      </c>
      <c r="S140" s="134"/>
      <c r="T140" s="136">
        <f>SUM(T141:T147)</f>
        <v>0</v>
      </c>
      <c r="AR140" s="129" t="s">
        <v>129</v>
      </c>
      <c r="AT140" s="137" t="s">
        <v>70</v>
      </c>
      <c r="AU140" s="137" t="s">
        <v>78</v>
      </c>
      <c r="AY140" s="129" t="s">
        <v>119</v>
      </c>
      <c r="BK140" s="138">
        <f>SUM(BK141:BK147)</f>
        <v>0</v>
      </c>
    </row>
    <row r="141" spans="1:65" s="2" customFormat="1" ht="24.2" customHeight="1">
      <c r="A141" s="29"/>
      <c r="B141" s="141"/>
      <c r="C141" s="142" t="s">
        <v>183</v>
      </c>
      <c r="D141" s="142" t="s">
        <v>121</v>
      </c>
      <c r="E141" s="143" t="s">
        <v>479</v>
      </c>
      <c r="F141" s="144" t="s">
        <v>480</v>
      </c>
      <c r="G141" s="145" t="s">
        <v>294</v>
      </c>
      <c r="H141" s="146">
        <v>1</v>
      </c>
      <c r="I141" s="147"/>
      <c r="J141" s="148">
        <f t="shared" ref="J141:J147" si="10">ROUND(I141*H141,2)</f>
        <v>0</v>
      </c>
      <c r="K141" s="149"/>
      <c r="L141" s="30"/>
      <c r="M141" s="150" t="s">
        <v>1</v>
      </c>
      <c r="N141" s="151" t="s">
        <v>37</v>
      </c>
      <c r="O141" s="55"/>
      <c r="P141" s="152">
        <f t="shared" ref="P141:P147" si="11">O141*H141</f>
        <v>0</v>
      </c>
      <c r="Q141" s="152">
        <v>0</v>
      </c>
      <c r="R141" s="152">
        <f t="shared" ref="R141:R147" si="12">Q141*H141</f>
        <v>0</v>
      </c>
      <c r="S141" s="152">
        <v>0</v>
      </c>
      <c r="T141" s="153">
        <f t="shared" ref="T141:T147" si="13"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237</v>
      </c>
      <c r="AT141" s="154" t="s">
        <v>121</v>
      </c>
      <c r="AU141" s="154" t="s">
        <v>126</v>
      </c>
      <c r="AY141" s="14" t="s">
        <v>119</v>
      </c>
      <c r="BE141" s="155">
        <f t="shared" ref="BE141:BE147" si="14">IF(N141="základná",J141,0)</f>
        <v>0</v>
      </c>
      <c r="BF141" s="155">
        <f t="shared" ref="BF141:BF147" si="15">IF(N141="znížená",J141,0)</f>
        <v>0</v>
      </c>
      <c r="BG141" s="155">
        <f t="shared" ref="BG141:BG147" si="16">IF(N141="zákl. prenesená",J141,0)</f>
        <v>0</v>
      </c>
      <c r="BH141" s="155">
        <f t="shared" ref="BH141:BH147" si="17">IF(N141="zníž. prenesená",J141,0)</f>
        <v>0</v>
      </c>
      <c r="BI141" s="155">
        <f t="shared" ref="BI141:BI147" si="18">IF(N141="nulová",J141,0)</f>
        <v>0</v>
      </c>
      <c r="BJ141" s="14" t="s">
        <v>126</v>
      </c>
      <c r="BK141" s="155">
        <f t="shared" ref="BK141:BK147" si="19">ROUND(I141*H141,2)</f>
        <v>0</v>
      </c>
      <c r="BL141" s="14" t="s">
        <v>237</v>
      </c>
      <c r="BM141" s="154" t="s">
        <v>186</v>
      </c>
    </row>
    <row r="142" spans="1:65" s="2" customFormat="1" ht="24.2" customHeight="1">
      <c r="A142" s="29"/>
      <c r="B142" s="141"/>
      <c r="C142" s="142" t="s">
        <v>153</v>
      </c>
      <c r="D142" s="142" t="s">
        <v>121</v>
      </c>
      <c r="E142" s="143" t="s">
        <v>481</v>
      </c>
      <c r="F142" s="144" t="s">
        <v>482</v>
      </c>
      <c r="G142" s="145" t="s">
        <v>181</v>
      </c>
      <c r="H142" s="146">
        <v>25</v>
      </c>
      <c r="I142" s="147"/>
      <c r="J142" s="148">
        <f t="shared" si="10"/>
        <v>0</v>
      </c>
      <c r="K142" s="149"/>
      <c r="L142" s="30"/>
      <c r="M142" s="150" t="s">
        <v>1</v>
      </c>
      <c r="N142" s="151" t="s">
        <v>37</v>
      </c>
      <c r="O142" s="55"/>
      <c r="P142" s="152">
        <f t="shared" si="11"/>
        <v>0</v>
      </c>
      <c r="Q142" s="152">
        <v>0</v>
      </c>
      <c r="R142" s="152">
        <f t="shared" si="12"/>
        <v>0</v>
      </c>
      <c r="S142" s="152">
        <v>0</v>
      </c>
      <c r="T142" s="153">
        <f t="shared" si="1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54" t="s">
        <v>237</v>
      </c>
      <c r="AT142" s="154" t="s">
        <v>121</v>
      </c>
      <c r="AU142" s="154" t="s">
        <v>126</v>
      </c>
      <c r="AY142" s="14" t="s">
        <v>119</v>
      </c>
      <c r="BE142" s="155">
        <f t="shared" si="14"/>
        <v>0</v>
      </c>
      <c r="BF142" s="155">
        <f t="shared" si="15"/>
        <v>0</v>
      </c>
      <c r="BG142" s="155">
        <f t="shared" si="16"/>
        <v>0</v>
      </c>
      <c r="BH142" s="155">
        <f t="shared" si="17"/>
        <v>0</v>
      </c>
      <c r="BI142" s="155">
        <f t="shared" si="18"/>
        <v>0</v>
      </c>
      <c r="BJ142" s="14" t="s">
        <v>126</v>
      </c>
      <c r="BK142" s="155">
        <f t="shared" si="19"/>
        <v>0</v>
      </c>
      <c r="BL142" s="14" t="s">
        <v>237</v>
      </c>
      <c r="BM142" s="154" t="s">
        <v>189</v>
      </c>
    </row>
    <row r="143" spans="1:65" s="2" customFormat="1" ht="14.45" customHeight="1">
      <c r="A143" s="29"/>
      <c r="B143" s="141"/>
      <c r="C143" s="156" t="s">
        <v>190</v>
      </c>
      <c r="D143" s="156" t="s">
        <v>167</v>
      </c>
      <c r="E143" s="157" t="s">
        <v>483</v>
      </c>
      <c r="F143" s="158" t="s">
        <v>484</v>
      </c>
      <c r="G143" s="159" t="s">
        <v>177</v>
      </c>
      <c r="H143" s="160">
        <v>2</v>
      </c>
      <c r="I143" s="161"/>
      <c r="J143" s="162">
        <f t="shared" si="10"/>
        <v>0</v>
      </c>
      <c r="K143" s="163"/>
      <c r="L143" s="164"/>
      <c r="M143" s="165" t="s">
        <v>1</v>
      </c>
      <c r="N143" s="166" t="s">
        <v>37</v>
      </c>
      <c r="O143" s="55"/>
      <c r="P143" s="152">
        <f t="shared" si="11"/>
        <v>0</v>
      </c>
      <c r="Q143" s="152">
        <v>0</v>
      </c>
      <c r="R143" s="152">
        <f t="shared" si="12"/>
        <v>0</v>
      </c>
      <c r="S143" s="152">
        <v>0</v>
      </c>
      <c r="T143" s="153">
        <f t="shared" si="1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4" t="s">
        <v>448</v>
      </c>
      <c r="AT143" s="154" t="s">
        <v>167</v>
      </c>
      <c r="AU143" s="154" t="s">
        <v>126</v>
      </c>
      <c r="AY143" s="14" t="s">
        <v>119</v>
      </c>
      <c r="BE143" s="155">
        <f t="shared" si="14"/>
        <v>0</v>
      </c>
      <c r="BF143" s="155">
        <f t="shared" si="15"/>
        <v>0</v>
      </c>
      <c r="BG143" s="155">
        <f t="shared" si="16"/>
        <v>0</v>
      </c>
      <c r="BH143" s="155">
        <f t="shared" si="17"/>
        <v>0</v>
      </c>
      <c r="BI143" s="155">
        <f t="shared" si="18"/>
        <v>0</v>
      </c>
      <c r="BJ143" s="14" t="s">
        <v>126</v>
      </c>
      <c r="BK143" s="155">
        <f t="shared" si="19"/>
        <v>0</v>
      </c>
      <c r="BL143" s="14" t="s">
        <v>237</v>
      </c>
      <c r="BM143" s="154" t="s">
        <v>193</v>
      </c>
    </row>
    <row r="144" spans="1:65" s="2" customFormat="1" ht="24.2" customHeight="1">
      <c r="A144" s="29"/>
      <c r="B144" s="141"/>
      <c r="C144" s="142" t="s">
        <v>7</v>
      </c>
      <c r="D144" s="142" t="s">
        <v>121</v>
      </c>
      <c r="E144" s="143" t="s">
        <v>485</v>
      </c>
      <c r="F144" s="144" t="s">
        <v>486</v>
      </c>
      <c r="G144" s="145" t="s">
        <v>181</v>
      </c>
      <c r="H144" s="146">
        <v>25</v>
      </c>
      <c r="I144" s="147"/>
      <c r="J144" s="148">
        <f t="shared" si="10"/>
        <v>0</v>
      </c>
      <c r="K144" s="149"/>
      <c r="L144" s="30"/>
      <c r="M144" s="150" t="s">
        <v>1</v>
      </c>
      <c r="N144" s="151" t="s">
        <v>37</v>
      </c>
      <c r="O144" s="55"/>
      <c r="P144" s="152">
        <f t="shared" si="11"/>
        <v>0</v>
      </c>
      <c r="Q144" s="152">
        <v>0</v>
      </c>
      <c r="R144" s="152">
        <f t="shared" si="12"/>
        <v>0</v>
      </c>
      <c r="S144" s="152">
        <v>0</v>
      </c>
      <c r="T144" s="153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237</v>
      </c>
      <c r="AT144" s="154" t="s">
        <v>121</v>
      </c>
      <c r="AU144" s="154" t="s">
        <v>126</v>
      </c>
      <c r="AY144" s="14" t="s">
        <v>119</v>
      </c>
      <c r="BE144" s="155">
        <f t="shared" si="14"/>
        <v>0</v>
      </c>
      <c r="BF144" s="155">
        <f t="shared" si="15"/>
        <v>0</v>
      </c>
      <c r="BG144" s="155">
        <f t="shared" si="16"/>
        <v>0</v>
      </c>
      <c r="BH144" s="155">
        <f t="shared" si="17"/>
        <v>0</v>
      </c>
      <c r="BI144" s="155">
        <f t="shared" si="18"/>
        <v>0</v>
      </c>
      <c r="BJ144" s="14" t="s">
        <v>126</v>
      </c>
      <c r="BK144" s="155">
        <f t="shared" si="19"/>
        <v>0</v>
      </c>
      <c r="BL144" s="14" t="s">
        <v>237</v>
      </c>
      <c r="BM144" s="154" t="s">
        <v>196</v>
      </c>
    </row>
    <row r="145" spans="1:65" s="2" customFormat="1" ht="14.45" customHeight="1">
      <c r="A145" s="29"/>
      <c r="B145" s="141"/>
      <c r="C145" s="156" t="s">
        <v>197</v>
      </c>
      <c r="D145" s="156" t="s">
        <v>167</v>
      </c>
      <c r="E145" s="157" t="s">
        <v>487</v>
      </c>
      <c r="F145" s="158" t="s">
        <v>488</v>
      </c>
      <c r="G145" s="159" t="s">
        <v>167</v>
      </c>
      <c r="H145" s="160">
        <v>25</v>
      </c>
      <c r="I145" s="161"/>
      <c r="J145" s="162">
        <f t="shared" si="10"/>
        <v>0</v>
      </c>
      <c r="K145" s="163"/>
      <c r="L145" s="164"/>
      <c r="M145" s="165" t="s">
        <v>1</v>
      </c>
      <c r="N145" s="166" t="s">
        <v>37</v>
      </c>
      <c r="O145" s="55"/>
      <c r="P145" s="152">
        <f t="shared" si="11"/>
        <v>0</v>
      </c>
      <c r="Q145" s="152">
        <v>0</v>
      </c>
      <c r="R145" s="152">
        <f t="shared" si="12"/>
        <v>0</v>
      </c>
      <c r="S145" s="152">
        <v>0</v>
      </c>
      <c r="T145" s="153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54" t="s">
        <v>448</v>
      </c>
      <c r="AT145" s="154" t="s">
        <v>167</v>
      </c>
      <c r="AU145" s="154" t="s">
        <v>126</v>
      </c>
      <c r="AY145" s="14" t="s">
        <v>119</v>
      </c>
      <c r="BE145" s="155">
        <f t="shared" si="14"/>
        <v>0</v>
      </c>
      <c r="BF145" s="155">
        <f t="shared" si="15"/>
        <v>0</v>
      </c>
      <c r="BG145" s="155">
        <f t="shared" si="16"/>
        <v>0</v>
      </c>
      <c r="BH145" s="155">
        <f t="shared" si="17"/>
        <v>0</v>
      </c>
      <c r="BI145" s="155">
        <f t="shared" si="18"/>
        <v>0</v>
      </c>
      <c r="BJ145" s="14" t="s">
        <v>126</v>
      </c>
      <c r="BK145" s="155">
        <f t="shared" si="19"/>
        <v>0</v>
      </c>
      <c r="BL145" s="14" t="s">
        <v>237</v>
      </c>
      <c r="BM145" s="154" t="s">
        <v>200</v>
      </c>
    </row>
    <row r="146" spans="1:65" s="2" customFormat="1" ht="24.2" customHeight="1">
      <c r="A146" s="29"/>
      <c r="B146" s="141"/>
      <c r="C146" s="142" t="s">
        <v>161</v>
      </c>
      <c r="D146" s="142" t="s">
        <v>121</v>
      </c>
      <c r="E146" s="143" t="s">
        <v>489</v>
      </c>
      <c r="F146" s="144" t="s">
        <v>490</v>
      </c>
      <c r="G146" s="145" t="s">
        <v>181</v>
      </c>
      <c r="H146" s="146">
        <v>25</v>
      </c>
      <c r="I146" s="147"/>
      <c r="J146" s="148">
        <f t="shared" si="10"/>
        <v>0</v>
      </c>
      <c r="K146" s="149"/>
      <c r="L146" s="30"/>
      <c r="M146" s="150" t="s">
        <v>1</v>
      </c>
      <c r="N146" s="151" t="s">
        <v>37</v>
      </c>
      <c r="O146" s="55"/>
      <c r="P146" s="152">
        <f t="shared" si="11"/>
        <v>0</v>
      </c>
      <c r="Q146" s="152">
        <v>0</v>
      </c>
      <c r="R146" s="152">
        <f t="shared" si="12"/>
        <v>0</v>
      </c>
      <c r="S146" s="152">
        <v>0</v>
      </c>
      <c r="T146" s="153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54" t="s">
        <v>237</v>
      </c>
      <c r="AT146" s="154" t="s">
        <v>121</v>
      </c>
      <c r="AU146" s="154" t="s">
        <v>126</v>
      </c>
      <c r="AY146" s="14" t="s">
        <v>119</v>
      </c>
      <c r="BE146" s="155">
        <f t="shared" si="14"/>
        <v>0</v>
      </c>
      <c r="BF146" s="155">
        <f t="shared" si="15"/>
        <v>0</v>
      </c>
      <c r="BG146" s="155">
        <f t="shared" si="16"/>
        <v>0</v>
      </c>
      <c r="BH146" s="155">
        <f t="shared" si="17"/>
        <v>0</v>
      </c>
      <c r="BI146" s="155">
        <f t="shared" si="18"/>
        <v>0</v>
      </c>
      <c r="BJ146" s="14" t="s">
        <v>126</v>
      </c>
      <c r="BK146" s="155">
        <f t="shared" si="19"/>
        <v>0</v>
      </c>
      <c r="BL146" s="14" t="s">
        <v>237</v>
      </c>
      <c r="BM146" s="154" t="s">
        <v>203</v>
      </c>
    </row>
    <row r="147" spans="1:65" s="2" customFormat="1" ht="24.2" customHeight="1">
      <c r="A147" s="29"/>
      <c r="B147" s="141"/>
      <c r="C147" s="142" t="s">
        <v>204</v>
      </c>
      <c r="D147" s="142" t="s">
        <v>121</v>
      </c>
      <c r="E147" s="143" t="s">
        <v>491</v>
      </c>
      <c r="F147" s="144" t="s">
        <v>492</v>
      </c>
      <c r="G147" s="145" t="s">
        <v>156</v>
      </c>
      <c r="H147" s="146">
        <v>10</v>
      </c>
      <c r="I147" s="147"/>
      <c r="J147" s="148">
        <f t="shared" si="10"/>
        <v>0</v>
      </c>
      <c r="K147" s="149"/>
      <c r="L147" s="30"/>
      <c r="M147" s="150" t="s">
        <v>1</v>
      </c>
      <c r="N147" s="151" t="s">
        <v>37</v>
      </c>
      <c r="O147" s="55"/>
      <c r="P147" s="152">
        <f t="shared" si="11"/>
        <v>0</v>
      </c>
      <c r="Q147" s="152">
        <v>0</v>
      </c>
      <c r="R147" s="152">
        <f t="shared" si="12"/>
        <v>0</v>
      </c>
      <c r="S147" s="152">
        <v>0</v>
      </c>
      <c r="T147" s="153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237</v>
      </c>
      <c r="AT147" s="154" t="s">
        <v>121</v>
      </c>
      <c r="AU147" s="154" t="s">
        <v>126</v>
      </c>
      <c r="AY147" s="14" t="s">
        <v>119</v>
      </c>
      <c r="BE147" s="155">
        <f t="shared" si="14"/>
        <v>0</v>
      </c>
      <c r="BF147" s="155">
        <f t="shared" si="15"/>
        <v>0</v>
      </c>
      <c r="BG147" s="155">
        <f t="shared" si="16"/>
        <v>0</v>
      </c>
      <c r="BH147" s="155">
        <f t="shared" si="17"/>
        <v>0</v>
      </c>
      <c r="BI147" s="155">
        <f t="shared" si="18"/>
        <v>0</v>
      </c>
      <c r="BJ147" s="14" t="s">
        <v>126</v>
      </c>
      <c r="BK147" s="155">
        <f t="shared" si="19"/>
        <v>0</v>
      </c>
      <c r="BL147" s="14" t="s">
        <v>237</v>
      </c>
      <c r="BM147" s="154" t="s">
        <v>207</v>
      </c>
    </row>
    <row r="148" spans="1:65" s="12" customFormat="1" ht="22.9" customHeight="1">
      <c r="B148" s="128"/>
      <c r="D148" s="129" t="s">
        <v>70</v>
      </c>
      <c r="E148" s="139" t="s">
        <v>380</v>
      </c>
      <c r="F148" s="139" t="s">
        <v>381</v>
      </c>
      <c r="I148" s="131"/>
      <c r="J148" s="140">
        <f>BK148</f>
        <v>0</v>
      </c>
      <c r="L148" s="128"/>
      <c r="M148" s="133"/>
      <c r="N148" s="134"/>
      <c r="O148" s="134"/>
      <c r="P148" s="135">
        <f>SUM(P149:P151)</f>
        <v>0</v>
      </c>
      <c r="Q148" s="134"/>
      <c r="R148" s="135">
        <f>SUM(R149:R151)</f>
        <v>0</v>
      </c>
      <c r="S148" s="134"/>
      <c r="T148" s="136">
        <f>SUM(T149:T151)</f>
        <v>0</v>
      </c>
      <c r="AR148" s="129" t="s">
        <v>125</v>
      </c>
      <c r="AT148" s="137" t="s">
        <v>70</v>
      </c>
      <c r="AU148" s="137" t="s">
        <v>78</v>
      </c>
      <c r="AY148" s="129" t="s">
        <v>119</v>
      </c>
      <c r="BK148" s="138">
        <f>SUM(BK149:BK151)</f>
        <v>0</v>
      </c>
    </row>
    <row r="149" spans="1:65" s="2" customFormat="1" ht="14.45" customHeight="1">
      <c r="A149" s="29"/>
      <c r="B149" s="141"/>
      <c r="C149" s="142" t="s">
        <v>165</v>
      </c>
      <c r="D149" s="142" t="s">
        <v>121</v>
      </c>
      <c r="E149" s="143" t="s">
        <v>493</v>
      </c>
      <c r="F149" s="144" t="s">
        <v>494</v>
      </c>
      <c r="G149" s="145" t="s">
        <v>495</v>
      </c>
      <c r="H149" s="146">
        <v>6</v>
      </c>
      <c r="I149" s="147"/>
      <c r="J149" s="148">
        <f>ROUND(I149*H149,2)</f>
        <v>0</v>
      </c>
      <c r="K149" s="149"/>
      <c r="L149" s="30"/>
      <c r="M149" s="150" t="s">
        <v>1</v>
      </c>
      <c r="N149" s="151" t="s">
        <v>37</v>
      </c>
      <c r="O149" s="55"/>
      <c r="P149" s="152">
        <f>O149*H149</f>
        <v>0</v>
      </c>
      <c r="Q149" s="152">
        <v>0</v>
      </c>
      <c r="R149" s="152">
        <f>Q149*H149</f>
        <v>0</v>
      </c>
      <c r="S149" s="152">
        <v>0</v>
      </c>
      <c r="T149" s="153">
        <f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384</v>
      </c>
      <c r="AT149" s="154" t="s">
        <v>121</v>
      </c>
      <c r="AU149" s="154" t="s">
        <v>126</v>
      </c>
      <c r="AY149" s="14" t="s">
        <v>119</v>
      </c>
      <c r="BE149" s="155">
        <f>IF(N149="základná",J149,0)</f>
        <v>0</v>
      </c>
      <c r="BF149" s="155">
        <f>IF(N149="znížená",J149,0)</f>
        <v>0</v>
      </c>
      <c r="BG149" s="155">
        <f>IF(N149="zákl. prenesená",J149,0)</f>
        <v>0</v>
      </c>
      <c r="BH149" s="155">
        <f>IF(N149="zníž. prenesená",J149,0)</f>
        <v>0</v>
      </c>
      <c r="BI149" s="155">
        <f>IF(N149="nulová",J149,0)</f>
        <v>0</v>
      </c>
      <c r="BJ149" s="14" t="s">
        <v>126</v>
      </c>
      <c r="BK149" s="155">
        <f>ROUND(I149*H149,2)</f>
        <v>0</v>
      </c>
      <c r="BL149" s="14" t="s">
        <v>384</v>
      </c>
      <c r="BM149" s="154" t="s">
        <v>208</v>
      </c>
    </row>
    <row r="150" spans="1:65" s="2" customFormat="1" ht="14.45" customHeight="1">
      <c r="A150" s="29"/>
      <c r="B150" s="141"/>
      <c r="C150" s="142" t="s">
        <v>210</v>
      </c>
      <c r="D150" s="142" t="s">
        <v>121</v>
      </c>
      <c r="E150" s="143" t="s">
        <v>496</v>
      </c>
      <c r="F150" s="144" t="s">
        <v>497</v>
      </c>
      <c r="G150" s="145" t="s">
        <v>498</v>
      </c>
      <c r="H150" s="146">
        <v>1</v>
      </c>
      <c r="I150" s="147"/>
      <c r="J150" s="148">
        <f>ROUND(I150*H150,2)</f>
        <v>0</v>
      </c>
      <c r="K150" s="149"/>
      <c r="L150" s="30"/>
      <c r="M150" s="150" t="s">
        <v>1</v>
      </c>
      <c r="N150" s="151" t="s">
        <v>37</v>
      </c>
      <c r="O150" s="55"/>
      <c r="P150" s="152">
        <f>O150*H150</f>
        <v>0</v>
      </c>
      <c r="Q150" s="152">
        <v>0</v>
      </c>
      <c r="R150" s="152">
        <f>Q150*H150</f>
        <v>0</v>
      </c>
      <c r="S150" s="152">
        <v>0</v>
      </c>
      <c r="T150" s="153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4" t="s">
        <v>384</v>
      </c>
      <c r="AT150" s="154" t="s">
        <v>121</v>
      </c>
      <c r="AU150" s="154" t="s">
        <v>126</v>
      </c>
      <c r="AY150" s="14" t="s">
        <v>119</v>
      </c>
      <c r="BE150" s="155">
        <f>IF(N150="základná",J150,0)</f>
        <v>0</v>
      </c>
      <c r="BF150" s="155">
        <f>IF(N150="znížená",J150,0)</f>
        <v>0</v>
      </c>
      <c r="BG150" s="155">
        <f>IF(N150="zákl. prenesená",J150,0)</f>
        <v>0</v>
      </c>
      <c r="BH150" s="155">
        <f>IF(N150="zníž. prenesená",J150,0)</f>
        <v>0</v>
      </c>
      <c r="BI150" s="155">
        <f>IF(N150="nulová",J150,0)</f>
        <v>0</v>
      </c>
      <c r="BJ150" s="14" t="s">
        <v>126</v>
      </c>
      <c r="BK150" s="155">
        <f>ROUND(I150*H150,2)</f>
        <v>0</v>
      </c>
      <c r="BL150" s="14" t="s">
        <v>384</v>
      </c>
      <c r="BM150" s="154" t="s">
        <v>213</v>
      </c>
    </row>
    <row r="151" spans="1:65" s="2" customFormat="1" ht="14.45" customHeight="1">
      <c r="A151" s="29"/>
      <c r="B151" s="141"/>
      <c r="C151" s="142" t="s">
        <v>170</v>
      </c>
      <c r="D151" s="142" t="s">
        <v>121</v>
      </c>
      <c r="E151" s="143" t="s">
        <v>499</v>
      </c>
      <c r="F151" s="144" t="s">
        <v>500</v>
      </c>
      <c r="G151" s="145" t="s">
        <v>501</v>
      </c>
      <c r="H151" s="146">
        <v>10</v>
      </c>
      <c r="I151" s="147"/>
      <c r="J151" s="148">
        <f>ROUND(I151*H151,2)</f>
        <v>0</v>
      </c>
      <c r="K151" s="149"/>
      <c r="L151" s="30"/>
      <c r="M151" s="150" t="s">
        <v>1</v>
      </c>
      <c r="N151" s="151" t="s">
        <v>37</v>
      </c>
      <c r="O151" s="55"/>
      <c r="P151" s="152">
        <f>O151*H151</f>
        <v>0</v>
      </c>
      <c r="Q151" s="152">
        <v>0</v>
      </c>
      <c r="R151" s="152">
        <f>Q151*H151</f>
        <v>0</v>
      </c>
      <c r="S151" s="152">
        <v>0</v>
      </c>
      <c r="T151" s="153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4" t="s">
        <v>384</v>
      </c>
      <c r="AT151" s="154" t="s">
        <v>121</v>
      </c>
      <c r="AU151" s="154" t="s">
        <v>126</v>
      </c>
      <c r="AY151" s="14" t="s">
        <v>119</v>
      </c>
      <c r="BE151" s="155">
        <f>IF(N151="základná",J151,0)</f>
        <v>0</v>
      </c>
      <c r="BF151" s="155">
        <f>IF(N151="znížená",J151,0)</f>
        <v>0</v>
      </c>
      <c r="BG151" s="155">
        <f>IF(N151="zákl. prenesená",J151,0)</f>
        <v>0</v>
      </c>
      <c r="BH151" s="155">
        <f>IF(N151="zníž. prenesená",J151,0)</f>
        <v>0</v>
      </c>
      <c r="BI151" s="155">
        <f>IF(N151="nulová",J151,0)</f>
        <v>0</v>
      </c>
      <c r="BJ151" s="14" t="s">
        <v>126</v>
      </c>
      <c r="BK151" s="155">
        <f>ROUND(I151*H151,2)</f>
        <v>0</v>
      </c>
      <c r="BL151" s="14" t="s">
        <v>384</v>
      </c>
      <c r="BM151" s="154" t="s">
        <v>216</v>
      </c>
    </row>
    <row r="152" spans="1:65" s="12" customFormat="1" ht="25.9" customHeight="1">
      <c r="B152" s="128"/>
      <c r="D152" s="129" t="s">
        <v>70</v>
      </c>
      <c r="E152" s="130" t="s">
        <v>502</v>
      </c>
      <c r="F152" s="130" t="s">
        <v>503</v>
      </c>
      <c r="I152" s="131"/>
      <c r="J152" s="132">
        <f>BK152</f>
        <v>0</v>
      </c>
      <c r="L152" s="128"/>
      <c r="M152" s="133"/>
      <c r="N152" s="134"/>
      <c r="O152" s="134"/>
      <c r="P152" s="135">
        <f>P153</f>
        <v>0</v>
      </c>
      <c r="Q152" s="134"/>
      <c r="R152" s="135">
        <f>R153</f>
        <v>0</v>
      </c>
      <c r="S152" s="134"/>
      <c r="T152" s="136">
        <f>T153</f>
        <v>0</v>
      </c>
      <c r="AR152" s="129" t="s">
        <v>136</v>
      </c>
      <c r="AT152" s="137" t="s">
        <v>70</v>
      </c>
      <c r="AU152" s="137" t="s">
        <v>71</v>
      </c>
      <c r="AY152" s="129" t="s">
        <v>119</v>
      </c>
      <c r="BK152" s="138">
        <f>BK153</f>
        <v>0</v>
      </c>
    </row>
    <row r="153" spans="1:65" s="2" customFormat="1" ht="24.2" customHeight="1">
      <c r="A153" s="29"/>
      <c r="B153" s="141"/>
      <c r="C153" s="142" t="s">
        <v>217</v>
      </c>
      <c r="D153" s="142" t="s">
        <v>121</v>
      </c>
      <c r="E153" s="143" t="s">
        <v>504</v>
      </c>
      <c r="F153" s="144" t="s">
        <v>505</v>
      </c>
      <c r="G153" s="145" t="s">
        <v>294</v>
      </c>
      <c r="H153" s="146">
        <v>1</v>
      </c>
      <c r="I153" s="147"/>
      <c r="J153" s="148">
        <f>ROUND(I153*H153,2)</f>
        <v>0</v>
      </c>
      <c r="K153" s="149"/>
      <c r="L153" s="30"/>
      <c r="M153" s="167" t="s">
        <v>1</v>
      </c>
      <c r="N153" s="168" t="s">
        <v>37</v>
      </c>
      <c r="O153" s="169"/>
      <c r="P153" s="170">
        <f>O153*H153</f>
        <v>0</v>
      </c>
      <c r="Q153" s="170">
        <v>0</v>
      </c>
      <c r="R153" s="170">
        <f>Q153*H153</f>
        <v>0</v>
      </c>
      <c r="S153" s="170">
        <v>0</v>
      </c>
      <c r="T153" s="171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4" t="s">
        <v>125</v>
      </c>
      <c r="AT153" s="154" t="s">
        <v>121</v>
      </c>
      <c r="AU153" s="154" t="s">
        <v>78</v>
      </c>
      <c r="AY153" s="14" t="s">
        <v>119</v>
      </c>
      <c r="BE153" s="155">
        <f>IF(N153="základná",J153,0)</f>
        <v>0</v>
      </c>
      <c r="BF153" s="155">
        <f>IF(N153="znížená",J153,0)</f>
        <v>0</v>
      </c>
      <c r="BG153" s="155">
        <f>IF(N153="zákl. prenesená",J153,0)</f>
        <v>0</v>
      </c>
      <c r="BH153" s="155">
        <f>IF(N153="zníž. prenesená",J153,0)</f>
        <v>0</v>
      </c>
      <c r="BI153" s="155">
        <f>IF(N153="nulová",J153,0)</f>
        <v>0</v>
      </c>
      <c r="BJ153" s="14" t="s">
        <v>126</v>
      </c>
      <c r="BK153" s="155">
        <f>ROUND(I153*H153,2)</f>
        <v>0</v>
      </c>
      <c r="BL153" s="14" t="s">
        <v>125</v>
      </c>
      <c r="BM153" s="154" t="s">
        <v>220</v>
      </c>
    </row>
    <row r="154" spans="1:65" s="2" customFormat="1" ht="6.95" customHeight="1">
      <c r="A154" s="29"/>
      <c r="B154" s="44"/>
      <c r="C154" s="45"/>
      <c r="D154" s="45"/>
      <c r="E154" s="45"/>
      <c r="F154" s="45"/>
      <c r="G154" s="45"/>
      <c r="H154" s="45"/>
      <c r="I154" s="45"/>
      <c r="J154" s="45"/>
      <c r="K154" s="45"/>
      <c r="L154" s="30"/>
      <c r="M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</sheetData>
  <autoFilter ref="C120:K153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8</vt:i4>
      </vt:variant>
    </vt:vector>
  </HeadingPairs>
  <TitlesOfParts>
    <vt:vector size="12" baseType="lpstr">
      <vt:lpstr>Rekapitulácia stavby</vt:lpstr>
      <vt:lpstr>19-005-01.01 - Vlastný ob...</vt:lpstr>
      <vt:lpstr>19-005-01.02 - Prístupový...</vt:lpstr>
      <vt:lpstr>19-005-02 - Elektrická pr...</vt:lpstr>
      <vt:lpstr>'19-005-01.01 - Vlastný ob...'!Názvy_tlače</vt:lpstr>
      <vt:lpstr>'19-005-01.02 - Prístupový...'!Názvy_tlače</vt:lpstr>
      <vt:lpstr>'19-005-02 - Elektrická pr...'!Názvy_tlače</vt:lpstr>
      <vt:lpstr>'Rekapitulácia stavby'!Názvy_tlače</vt:lpstr>
      <vt:lpstr>'19-005-01.01 - Vlastný ob...'!Oblasť_tlače</vt:lpstr>
      <vt:lpstr>'19-005-01.02 - Prístupový...'!Oblasť_tlače</vt:lpstr>
      <vt:lpstr>'19-005-02 - Elektrická pr...'!Oblasť_tlače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Slavomír Jančík</dc:creator>
  <cp:lastModifiedBy>Miroslav Turčan</cp:lastModifiedBy>
  <dcterms:created xsi:type="dcterms:W3CDTF">2021-03-31T08:20:49Z</dcterms:created>
  <dcterms:modified xsi:type="dcterms:W3CDTF">2021-03-25T09:45:29Z</dcterms:modified>
</cp:coreProperties>
</file>