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pravy a rekonštrukcie miestnych komunikácií a chodníkov v Humennom\e-mail\"/>
    </mc:Choice>
  </mc:AlternateContent>
  <bookViews>
    <workbookView xWindow="0" yWindow="0" windowWidth="13680" windowHeight="11565" firstSheet="1" activeTab="1"/>
  </bookViews>
  <sheets>
    <sheet name="Rekapitulácia stavby" sheetId="1" r:id="rId1"/>
    <sheet name="1. -  Rekonštrukcia chodn..." sheetId="2" r:id="rId2"/>
    <sheet name="2. - Oprava chodníka na S..." sheetId="3" r:id="rId3"/>
    <sheet name="3. -  Oprava chodníka pri..." sheetId="4" r:id="rId4"/>
    <sheet name="4. -  Rekonštrukcia  komu..." sheetId="5" r:id="rId5"/>
    <sheet name="5. -  Rekonštrukcia chodn..." sheetId="6" r:id="rId6"/>
    <sheet name="6. -  Rekonštrukcia chodn..." sheetId="7" r:id="rId7"/>
    <sheet name="7. - Oprava asfaltovej ko..." sheetId="8" r:id="rId8"/>
    <sheet name="8. - Oprava asfaltového p..." sheetId="9" r:id="rId9"/>
  </sheets>
  <definedNames>
    <definedName name="_xlnm._FilterDatabase" localSheetId="1" hidden="1">'1. -  Rekonštrukcia chodn...'!$C$122:$K$166</definedName>
    <definedName name="_xlnm._FilterDatabase" localSheetId="2" hidden="1">'2. - Oprava chodníka na S...'!$C$121:$K$154</definedName>
    <definedName name="_xlnm._FilterDatabase" localSheetId="3" hidden="1">'3. -  Oprava chodníka pri...'!$C$121:$K$155</definedName>
    <definedName name="_xlnm._FilterDatabase" localSheetId="4" hidden="1">'4. -  Rekonštrukcia  komu...'!$C$124:$K$172</definedName>
    <definedName name="_xlnm._FilterDatabase" localSheetId="5" hidden="1">'5. -  Rekonštrukcia chodn...'!$C$121:$K$156</definedName>
    <definedName name="_xlnm._FilterDatabase" localSheetId="6" hidden="1">'6. -  Rekonštrukcia chodn...'!$C$121:$K$155</definedName>
    <definedName name="_xlnm._FilterDatabase" localSheetId="7" hidden="1">'7. - Oprava asfaltovej ko...'!$C$122:$K$163</definedName>
    <definedName name="_xlnm._FilterDatabase" localSheetId="8" hidden="1">'8. - Oprava asfaltového p...'!$C$121:$K$145</definedName>
    <definedName name="_xlnm.Print_Titles" localSheetId="1">'1. -  Rekonštrukcia chodn...'!$122:$122</definedName>
    <definedName name="_xlnm.Print_Titles" localSheetId="2">'2. - Oprava chodníka na S...'!$121:$121</definedName>
    <definedName name="_xlnm.Print_Titles" localSheetId="3">'3. -  Oprava chodníka pri...'!$121:$121</definedName>
    <definedName name="_xlnm.Print_Titles" localSheetId="4">'4. -  Rekonštrukcia  komu...'!$124:$124</definedName>
    <definedName name="_xlnm.Print_Titles" localSheetId="5">'5. -  Rekonštrukcia chodn...'!$121:$121</definedName>
    <definedName name="_xlnm.Print_Titles" localSheetId="6">'6. -  Rekonštrukcia chodn...'!$121:$121</definedName>
    <definedName name="_xlnm.Print_Titles" localSheetId="7">'7. - Oprava asfaltovej ko...'!$122:$122</definedName>
    <definedName name="_xlnm.Print_Titles" localSheetId="8">'8. - Oprava asfaltového p...'!$121:$121</definedName>
    <definedName name="_xlnm.Print_Titles" localSheetId="0">'Rekapitulácia stavby'!$92:$92</definedName>
    <definedName name="_xlnm.Print_Area" localSheetId="1">'1. -  Rekonštrukcia chodn...'!$C$110:$K$166</definedName>
    <definedName name="_xlnm.Print_Area" localSheetId="2">'2. - Oprava chodníka na S...'!$C$109:$K$154</definedName>
    <definedName name="_xlnm.Print_Area" localSheetId="3">'3. -  Oprava chodníka pri...'!$C$109:$K$155</definedName>
    <definedName name="_xlnm.Print_Area" localSheetId="4">'4. -  Rekonštrukcia  komu...'!$C$112:$K$172</definedName>
    <definedName name="_xlnm.Print_Area" localSheetId="5">'5. -  Rekonštrukcia chodn...'!$C$109:$K$156</definedName>
    <definedName name="_xlnm.Print_Area" localSheetId="6">'6. -  Rekonštrukcia chodn...'!$C$109:$K$155</definedName>
    <definedName name="_xlnm.Print_Area" localSheetId="7">'7. - Oprava asfaltovej ko...'!$C$110:$K$163</definedName>
    <definedName name="_xlnm.Print_Area" localSheetId="8">'8. - Oprava asfaltového p...'!$C$109:$K$145</definedName>
    <definedName name="_xlnm.Print_Area" localSheetId="0">'Rekapitulácia stavby'!$D$4:$AO$76,'Rekapitulácia stavby'!$C$82:$AQ$103</definedName>
  </definedNames>
  <calcPr calcId="152511"/>
</workbook>
</file>

<file path=xl/calcChain.xml><?xml version="1.0" encoding="utf-8"?>
<calcChain xmlns="http://schemas.openxmlformats.org/spreadsheetml/2006/main">
  <c r="J37" i="9" l="1"/>
  <c r="J36" i="9"/>
  <c r="AY102" i="1"/>
  <c r="J35" i="9"/>
  <c r="AX102" i="1"/>
  <c r="BI145" i="9"/>
  <c r="BH145" i="9"/>
  <c r="BG145" i="9"/>
  <c r="BE145" i="9"/>
  <c r="T145" i="9"/>
  <c r="T144" i="9"/>
  <c r="R145" i="9"/>
  <c r="R144" i="9"/>
  <c r="P145" i="9"/>
  <c r="P144" i="9"/>
  <c r="BI143" i="9"/>
  <c r="BH143" i="9"/>
  <c r="BG143" i="9"/>
  <c r="BE143" i="9"/>
  <c r="T143" i="9"/>
  <c r="R143" i="9"/>
  <c r="P143" i="9"/>
  <c r="BI142" i="9"/>
  <c r="BH142" i="9"/>
  <c r="BG142" i="9"/>
  <c r="BE142" i="9"/>
  <c r="T142" i="9"/>
  <c r="R142" i="9"/>
  <c r="P142" i="9"/>
  <c r="BI141" i="9"/>
  <c r="BH141" i="9"/>
  <c r="BG141" i="9"/>
  <c r="BE141" i="9"/>
  <c r="T141" i="9"/>
  <c r="R141" i="9"/>
  <c r="P141" i="9"/>
  <c r="BI140" i="9"/>
  <c r="BH140" i="9"/>
  <c r="BG140" i="9"/>
  <c r="BE140" i="9"/>
  <c r="T140" i="9"/>
  <c r="R140" i="9"/>
  <c r="P140" i="9"/>
  <c r="BI139" i="9"/>
  <c r="BH139" i="9"/>
  <c r="BG139" i="9"/>
  <c r="BE139" i="9"/>
  <c r="T139" i="9"/>
  <c r="R139" i="9"/>
  <c r="P139" i="9"/>
  <c r="BI138" i="9"/>
  <c r="BH138" i="9"/>
  <c r="BG138" i="9"/>
  <c r="BE138" i="9"/>
  <c r="T138" i="9"/>
  <c r="R138" i="9"/>
  <c r="P138" i="9"/>
  <c r="BI137" i="9"/>
  <c r="BH137" i="9"/>
  <c r="BG137" i="9"/>
  <c r="BE137" i="9"/>
  <c r="T137" i="9"/>
  <c r="R137" i="9"/>
  <c r="P137" i="9"/>
  <c r="BI136" i="9"/>
  <c r="BH136" i="9"/>
  <c r="BG136" i="9"/>
  <c r="BE136" i="9"/>
  <c r="T136" i="9"/>
  <c r="R136" i="9"/>
  <c r="P136" i="9"/>
  <c r="BI134" i="9"/>
  <c r="BH134" i="9"/>
  <c r="BG134" i="9"/>
  <c r="BE134" i="9"/>
  <c r="T134" i="9"/>
  <c r="R134" i="9"/>
  <c r="P134" i="9"/>
  <c r="BI133" i="9"/>
  <c r="BH133" i="9"/>
  <c r="BG133" i="9"/>
  <c r="BE133" i="9"/>
  <c r="T133" i="9"/>
  <c r="R133" i="9"/>
  <c r="P133" i="9"/>
  <c r="BI132" i="9"/>
  <c r="BH132" i="9"/>
  <c r="BG132" i="9"/>
  <c r="BE132" i="9"/>
  <c r="T132" i="9"/>
  <c r="R132" i="9"/>
  <c r="P132" i="9"/>
  <c r="BI130" i="9"/>
  <c r="BH130" i="9"/>
  <c r="BG130" i="9"/>
  <c r="BE130" i="9"/>
  <c r="T130" i="9"/>
  <c r="R130" i="9"/>
  <c r="P130" i="9"/>
  <c r="BI129" i="9"/>
  <c r="BH129" i="9"/>
  <c r="BG129" i="9"/>
  <c r="BE129" i="9"/>
  <c r="T129" i="9"/>
  <c r="R129" i="9"/>
  <c r="P129" i="9"/>
  <c r="BI128" i="9"/>
  <c r="BH128" i="9"/>
  <c r="BG128" i="9"/>
  <c r="BE128" i="9"/>
  <c r="T128" i="9"/>
  <c r="R128" i="9"/>
  <c r="P128" i="9"/>
  <c r="BI127" i="9"/>
  <c r="BH127" i="9"/>
  <c r="BG127" i="9"/>
  <c r="BE127" i="9"/>
  <c r="T127" i="9"/>
  <c r="R127" i="9"/>
  <c r="P127" i="9"/>
  <c r="BI125" i="9"/>
  <c r="BH125" i="9"/>
  <c r="BG125" i="9"/>
  <c r="BE125" i="9"/>
  <c r="T125" i="9"/>
  <c r="T124" i="9" s="1"/>
  <c r="R125" i="9"/>
  <c r="R124" i="9" s="1"/>
  <c r="P125" i="9"/>
  <c r="P124" i="9" s="1"/>
  <c r="F116" i="9"/>
  <c r="E114" i="9"/>
  <c r="F89" i="9"/>
  <c r="E87" i="9"/>
  <c r="J24" i="9"/>
  <c r="E24" i="9"/>
  <c r="J119" i="9"/>
  <c r="J23" i="9"/>
  <c r="J21" i="9"/>
  <c r="E21" i="9"/>
  <c r="J118" i="9"/>
  <c r="J20" i="9"/>
  <c r="J18" i="9"/>
  <c r="E18" i="9"/>
  <c r="F119" i="9"/>
  <c r="J17" i="9"/>
  <c r="J15" i="9"/>
  <c r="E15" i="9"/>
  <c r="F118" i="9"/>
  <c r="J14" i="9"/>
  <c r="J12" i="9"/>
  <c r="E7" i="9"/>
  <c r="E112" i="9" s="1"/>
  <c r="J37" i="8"/>
  <c r="J36" i="8"/>
  <c r="AY101" i="1"/>
  <c r="J35" i="8"/>
  <c r="AX101" i="1"/>
  <c r="BI163" i="8"/>
  <c r="BH163" i="8"/>
  <c r="BG163" i="8"/>
  <c r="BE163" i="8"/>
  <c r="T163" i="8"/>
  <c r="T162" i="8"/>
  <c r="R163" i="8"/>
  <c r="R162" i="8"/>
  <c r="P163" i="8"/>
  <c r="P162" i="8"/>
  <c r="BI161" i="8"/>
  <c r="BH161" i="8"/>
  <c r="BG161" i="8"/>
  <c r="BE161" i="8"/>
  <c r="T161" i="8"/>
  <c r="T160" i="8"/>
  <c r="R161" i="8"/>
  <c r="R160" i="8"/>
  <c r="P161" i="8"/>
  <c r="P160" i="8"/>
  <c r="BI159" i="8"/>
  <c r="BH159" i="8"/>
  <c r="BG159" i="8"/>
  <c r="BE159" i="8"/>
  <c r="T159" i="8"/>
  <c r="R159" i="8"/>
  <c r="P159" i="8"/>
  <c r="BI158" i="8"/>
  <c r="BH158" i="8"/>
  <c r="BG158" i="8"/>
  <c r="BE158" i="8"/>
  <c r="T158" i="8"/>
  <c r="R158" i="8"/>
  <c r="P158" i="8"/>
  <c r="BI157" i="8"/>
  <c r="BH157" i="8"/>
  <c r="BG157" i="8"/>
  <c r="BE157" i="8"/>
  <c r="T157" i="8"/>
  <c r="R157" i="8"/>
  <c r="P157" i="8"/>
  <c r="BI156" i="8"/>
  <c r="BH156" i="8"/>
  <c r="BG156" i="8"/>
  <c r="BE156" i="8"/>
  <c r="T156" i="8"/>
  <c r="R156" i="8"/>
  <c r="P156" i="8"/>
  <c r="BI155" i="8"/>
  <c r="BH155" i="8"/>
  <c r="BG155" i="8"/>
  <c r="BE155" i="8"/>
  <c r="T155" i="8"/>
  <c r="R155" i="8"/>
  <c r="P155" i="8"/>
  <c r="BI154" i="8"/>
  <c r="BH154" i="8"/>
  <c r="BG154" i="8"/>
  <c r="BE154" i="8"/>
  <c r="T154" i="8"/>
  <c r="R154" i="8"/>
  <c r="P154" i="8"/>
  <c r="BI153" i="8"/>
  <c r="BH153" i="8"/>
  <c r="BG153" i="8"/>
  <c r="BE153" i="8"/>
  <c r="T153" i="8"/>
  <c r="R153" i="8"/>
  <c r="P153" i="8"/>
  <c r="BI152" i="8"/>
  <c r="BH152" i="8"/>
  <c r="BG152" i="8"/>
  <c r="BE152" i="8"/>
  <c r="T152" i="8"/>
  <c r="R152" i="8"/>
  <c r="P152" i="8"/>
  <c r="BI151" i="8"/>
  <c r="BH151" i="8"/>
  <c r="BG151" i="8"/>
  <c r="BE151" i="8"/>
  <c r="T151" i="8"/>
  <c r="R151" i="8"/>
  <c r="P151" i="8"/>
  <c r="BI150" i="8"/>
  <c r="BH150" i="8"/>
  <c r="BG150" i="8"/>
  <c r="BE150" i="8"/>
  <c r="T150" i="8"/>
  <c r="R150" i="8"/>
  <c r="P150" i="8"/>
  <c r="BI149" i="8"/>
  <c r="BH149" i="8"/>
  <c r="BG149" i="8"/>
  <c r="BE149" i="8"/>
  <c r="T149" i="8"/>
  <c r="R149" i="8"/>
  <c r="P149" i="8"/>
  <c r="BI148" i="8"/>
  <c r="BH148" i="8"/>
  <c r="BG148" i="8"/>
  <c r="BE148" i="8"/>
  <c r="T148" i="8"/>
  <c r="R148" i="8"/>
  <c r="P148" i="8"/>
  <c r="BI146" i="8"/>
  <c r="BH146" i="8"/>
  <c r="BG146" i="8"/>
  <c r="BE146" i="8"/>
  <c r="T146" i="8"/>
  <c r="R146" i="8"/>
  <c r="P146" i="8"/>
  <c r="BI145" i="8"/>
  <c r="BH145" i="8"/>
  <c r="BG145" i="8"/>
  <c r="BE145" i="8"/>
  <c r="T145" i="8"/>
  <c r="R145" i="8"/>
  <c r="P145" i="8"/>
  <c r="BI143" i="8"/>
  <c r="BH143" i="8"/>
  <c r="BG143" i="8"/>
  <c r="BE143" i="8"/>
  <c r="T143" i="8"/>
  <c r="R143" i="8"/>
  <c r="P143" i="8"/>
  <c r="BI142" i="8"/>
  <c r="BH142" i="8"/>
  <c r="BG142" i="8"/>
  <c r="BE142" i="8"/>
  <c r="T142" i="8"/>
  <c r="R142" i="8"/>
  <c r="P142" i="8"/>
  <c r="BI141" i="8"/>
  <c r="BH141" i="8"/>
  <c r="BG141" i="8"/>
  <c r="BE141" i="8"/>
  <c r="T141" i="8"/>
  <c r="R141" i="8"/>
  <c r="P141" i="8"/>
  <c r="BI140" i="8"/>
  <c r="BH140" i="8"/>
  <c r="BG140" i="8"/>
  <c r="BE140" i="8"/>
  <c r="T140" i="8"/>
  <c r="R140" i="8"/>
  <c r="P140" i="8"/>
  <c r="BI139" i="8"/>
  <c r="BH139" i="8"/>
  <c r="BG139" i="8"/>
  <c r="BE139" i="8"/>
  <c r="T139" i="8"/>
  <c r="R139" i="8"/>
  <c r="P139" i="8"/>
  <c r="BI138" i="8"/>
  <c r="BH138" i="8"/>
  <c r="BG138" i="8"/>
  <c r="BE138" i="8"/>
  <c r="T138" i="8"/>
  <c r="R138" i="8"/>
  <c r="P138" i="8"/>
  <c r="BI137" i="8"/>
  <c r="BH137" i="8"/>
  <c r="BG137" i="8"/>
  <c r="BE137" i="8"/>
  <c r="T137" i="8"/>
  <c r="R137" i="8"/>
  <c r="P137" i="8"/>
  <c r="BI135" i="8"/>
  <c r="BH135" i="8"/>
  <c r="BG135" i="8"/>
  <c r="BE135" i="8"/>
  <c r="T135" i="8"/>
  <c r="R135" i="8"/>
  <c r="P135" i="8"/>
  <c r="BI134" i="8"/>
  <c r="BH134" i="8"/>
  <c r="BG134" i="8"/>
  <c r="BE134" i="8"/>
  <c r="T134" i="8"/>
  <c r="R134" i="8"/>
  <c r="P134" i="8"/>
  <c r="BI133" i="8"/>
  <c r="BH133" i="8"/>
  <c r="BG133" i="8"/>
  <c r="BE133" i="8"/>
  <c r="T133" i="8"/>
  <c r="R133" i="8"/>
  <c r="P133" i="8"/>
  <c r="BI132" i="8"/>
  <c r="BH132" i="8"/>
  <c r="BG132" i="8"/>
  <c r="BE132" i="8"/>
  <c r="T132" i="8"/>
  <c r="R132" i="8"/>
  <c r="P132" i="8"/>
  <c r="BI131" i="8"/>
  <c r="BH131" i="8"/>
  <c r="BG131" i="8"/>
  <c r="BE131" i="8"/>
  <c r="T131" i="8"/>
  <c r="R131" i="8"/>
  <c r="P131" i="8"/>
  <c r="BI130" i="8"/>
  <c r="BH130" i="8"/>
  <c r="BG130" i="8"/>
  <c r="BE130" i="8"/>
  <c r="T130" i="8"/>
  <c r="R130" i="8"/>
  <c r="P130" i="8"/>
  <c r="BI129" i="8"/>
  <c r="BH129" i="8"/>
  <c r="BG129" i="8"/>
  <c r="BE129" i="8"/>
  <c r="T129" i="8"/>
  <c r="R129" i="8"/>
  <c r="P129" i="8"/>
  <c r="BI128" i="8"/>
  <c r="BH128" i="8"/>
  <c r="BG128" i="8"/>
  <c r="BE128" i="8"/>
  <c r="T128" i="8"/>
  <c r="R128" i="8"/>
  <c r="P128" i="8"/>
  <c r="BI127" i="8"/>
  <c r="BH127" i="8"/>
  <c r="BG127" i="8"/>
  <c r="BE127" i="8"/>
  <c r="T127" i="8"/>
  <c r="R127" i="8"/>
  <c r="P127" i="8"/>
  <c r="BI126" i="8"/>
  <c r="BH126" i="8"/>
  <c r="BG126" i="8"/>
  <c r="BE126" i="8"/>
  <c r="T126" i="8"/>
  <c r="R126" i="8"/>
  <c r="P126" i="8"/>
  <c r="F117" i="8"/>
  <c r="E115" i="8"/>
  <c r="F89" i="8"/>
  <c r="E87" i="8"/>
  <c r="J24" i="8"/>
  <c r="E24" i="8"/>
  <c r="J120" i="8"/>
  <c r="J23" i="8"/>
  <c r="J21" i="8"/>
  <c r="E21" i="8"/>
  <c r="J119" i="8"/>
  <c r="J20" i="8"/>
  <c r="J18" i="8"/>
  <c r="E18" i="8"/>
  <c r="F92" i="8"/>
  <c r="J17" i="8"/>
  <c r="J15" i="8"/>
  <c r="E15" i="8"/>
  <c r="F119" i="8"/>
  <c r="J14" i="8"/>
  <c r="J12" i="8"/>
  <c r="E7" i="8"/>
  <c r="E113" i="8" s="1"/>
  <c r="J37" i="7"/>
  <c r="J36" i="7"/>
  <c r="AY100" i="1"/>
  <c r="J35" i="7"/>
  <c r="AX100" i="1"/>
  <c r="BI155" i="7"/>
  <c r="BH155" i="7"/>
  <c r="BG155" i="7"/>
  <c r="BE155" i="7"/>
  <c r="T155" i="7"/>
  <c r="T154" i="7"/>
  <c r="R155" i="7"/>
  <c r="R154" i="7"/>
  <c r="P155" i="7"/>
  <c r="P154" i="7"/>
  <c r="BI153" i="7"/>
  <c r="BH153" i="7"/>
  <c r="BG153" i="7"/>
  <c r="BE153" i="7"/>
  <c r="T153" i="7"/>
  <c r="T152" i="7"/>
  <c r="R153" i="7"/>
  <c r="R152" i="7"/>
  <c r="P153" i="7"/>
  <c r="P152" i="7"/>
  <c r="BI151" i="7"/>
  <c r="BH151" i="7"/>
  <c r="BG151" i="7"/>
  <c r="BE151" i="7"/>
  <c r="T151" i="7"/>
  <c r="R151" i="7"/>
  <c r="P151" i="7"/>
  <c r="BI150" i="7"/>
  <c r="BH150" i="7"/>
  <c r="BG150" i="7"/>
  <c r="BE150" i="7"/>
  <c r="T150" i="7"/>
  <c r="R150" i="7"/>
  <c r="P150" i="7"/>
  <c r="BI149" i="7"/>
  <c r="BH149" i="7"/>
  <c r="BG149" i="7"/>
  <c r="BE149" i="7"/>
  <c r="T149" i="7"/>
  <c r="R149" i="7"/>
  <c r="P149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1" i="7"/>
  <c r="BH141" i="7"/>
  <c r="BG141" i="7"/>
  <c r="BE141" i="7"/>
  <c r="T141" i="7"/>
  <c r="R141" i="7"/>
  <c r="P141" i="7"/>
  <c r="BI140" i="7"/>
  <c r="BH140" i="7"/>
  <c r="BG140" i="7"/>
  <c r="BE140" i="7"/>
  <c r="T140" i="7"/>
  <c r="R140" i="7"/>
  <c r="P140" i="7"/>
  <c r="BI139" i="7"/>
  <c r="BH139" i="7"/>
  <c r="BG139" i="7"/>
  <c r="BE139" i="7"/>
  <c r="T139" i="7"/>
  <c r="R139" i="7"/>
  <c r="P139" i="7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BI135" i="7"/>
  <c r="BH135" i="7"/>
  <c r="BG135" i="7"/>
  <c r="BE135" i="7"/>
  <c r="T135" i="7"/>
  <c r="R135" i="7"/>
  <c r="P135" i="7"/>
  <c r="BI134" i="7"/>
  <c r="BH134" i="7"/>
  <c r="BG134" i="7"/>
  <c r="BE134" i="7"/>
  <c r="T134" i="7"/>
  <c r="R134" i="7"/>
  <c r="P134" i="7"/>
  <c r="BI133" i="7"/>
  <c r="BH133" i="7"/>
  <c r="BG133" i="7"/>
  <c r="BE133" i="7"/>
  <c r="T133" i="7"/>
  <c r="R133" i="7"/>
  <c r="P133" i="7"/>
  <c r="BI132" i="7"/>
  <c r="BH132" i="7"/>
  <c r="BG132" i="7"/>
  <c r="BE132" i="7"/>
  <c r="T132" i="7"/>
  <c r="R132" i="7"/>
  <c r="P132" i="7"/>
  <c r="BI131" i="7"/>
  <c r="BH131" i="7"/>
  <c r="BG131" i="7"/>
  <c r="BE131" i="7"/>
  <c r="T131" i="7"/>
  <c r="R131" i="7"/>
  <c r="P131" i="7"/>
  <c r="BI130" i="7"/>
  <c r="BH130" i="7"/>
  <c r="BG130" i="7"/>
  <c r="BE130" i="7"/>
  <c r="T130" i="7"/>
  <c r="R130" i="7"/>
  <c r="P130" i="7"/>
  <c r="BI129" i="7"/>
  <c r="BH129" i="7"/>
  <c r="BG129" i="7"/>
  <c r="BE129" i="7"/>
  <c r="T129" i="7"/>
  <c r="R129" i="7"/>
  <c r="P129" i="7"/>
  <c r="BI128" i="7"/>
  <c r="BH128" i="7"/>
  <c r="BG128" i="7"/>
  <c r="BE128" i="7"/>
  <c r="T128" i="7"/>
  <c r="R128" i="7"/>
  <c r="P128" i="7"/>
  <c r="BI127" i="7"/>
  <c r="BH127" i="7"/>
  <c r="BG127" i="7"/>
  <c r="BE127" i="7"/>
  <c r="T127" i="7"/>
  <c r="R127" i="7"/>
  <c r="P127" i="7"/>
  <c r="BI126" i="7"/>
  <c r="BH126" i="7"/>
  <c r="BG126" i="7"/>
  <c r="BE126" i="7"/>
  <c r="T126" i="7"/>
  <c r="R126" i="7"/>
  <c r="P126" i="7"/>
  <c r="BI125" i="7"/>
  <c r="BH125" i="7"/>
  <c r="BG125" i="7"/>
  <c r="BE125" i="7"/>
  <c r="T125" i="7"/>
  <c r="R125" i="7"/>
  <c r="P125" i="7"/>
  <c r="F116" i="7"/>
  <c r="E114" i="7"/>
  <c r="F89" i="7"/>
  <c r="E87" i="7"/>
  <c r="J24" i="7"/>
  <c r="E24" i="7"/>
  <c r="J119" i="7" s="1"/>
  <c r="J23" i="7"/>
  <c r="J21" i="7"/>
  <c r="E21" i="7"/>
  <c r="J118" i="7" s="1"/>
  <c r="J20" i="7"/>
  <c r="J18" i="7"/>
  <c r="E18" i="7"/>
  <c r="F119" i="7" s="1"/>
  <c r="J17" i="7"/>
  <c r="J15" i="7"/>
  <c r="E15" i="7"/>
  <c r="F118" i="7" s="1"/>
  <c r="J14" i="7"/>
  <c r="J12" i="7"/>
  <c r="E7" i="7"/>
  <c r="E112" i="7"/>
  <c r="J37" i="6"/>
  <c r="J36" i="6"/>
  <c r="AY99" i="1" s="1"/>
  <c r="J35" i="6"/>
  <c r="AX99" i="1" s="1"/>
  <c r="BI156" i="6"/>
  <c r="BH156" i="6"/>
  <c r="BG156" i="6"/>
  <c r="BE156" i="6"/>
  <c r="T156" i="6"/>
  <c r="T155" i="6" s="1"/>
  <c r="R156" i="6"/>
  <c r="R155" i="6" s="1"/>
  <c r="P156" i="6"/>
  <c r="P155" i="6" s="1"/>
  <c r="BI154" i="6"/>
  <c r="BH154" i="6"/>
  <c r="BG154" i="6"/>
  <c r="BE154" i="6"/>
  <c r="T154" i="6"/>
  <c r="T153" i="6" s="1"/>
  <c r="R154" i="6"/>
  <c r="R153" i="6" s="1"/>
  <c r="P154" i="6"/>
  <c r="P153" i="6" s="1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BI147" i="6"/>
  <c r="BH147" i="6"/>
  <c r="BG147" i="6"/>
  <c r="BE147" i="6"/>
  <c r="T147" i="6"/>
  <c r="R147" i="6"/>
  <c r="P147" i="6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4" i="6"/>
  <c r="BH144" i="6"/>
  <c r="BG144" i="6"/>
  <c r="BE144" i="6"/>
  <c r="T144" i="6"/>
  <c r="R144" i="6"/>
  <c r="P144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BI136" i="6"/>
  <c r="BH136" i="6"/>
  <c r="BG136" i="6"/>
  <c r="BE136" i="6"/>
  <c r="T136" i="6"/>
  <c r="R136" i="6"/>
  <c r="P136" i="6"/>
  <c r="BI135" i="6"/>
  <c r="BH135" i="6"/>
  <c r="BG135" i="6"/>
  <c r="BE135" i="6"/>
  <c r="T135" i="6"/>
  <c r="R135" i="6"/>
  <c r="P135" i="6"/>
  <c r="BI134" i="6"/>
  <c r="BH134" i="6"/>
  <c r="BG134" i="6"/>
  <c r="BE134" i="6"/>
  <c r="T134" i="6"/>
  <c r="R134" i="6"/>
  <c r="P134" i="6"/>
  <c r="BI133" i="6"/>
  <c r="BH133" i="6"/>
  <c r="BG133" i="6"/>
  <c r="BE133" i="6"/>
  <c r="T133" i="6"/>
  <c r="R133" i="6"/>
  <c r="P133" i="6"/>
  <c r="BI132" i="6"/>
  <c r="BH132" i="6"/>
  <c r="BG132" i="6"/>
  <c r="BE132" i="6"/>
  <c r="T132" i="6"/>
  <c r="R132" i="6"/>
  <c r="P132" i="6"/>
  <c r="BI131" i="6"/>
  <c r="BH131" i="6"/>
  <c r="BG131" i="6"/>
  <c r="BE131" i="6"/>
  <c r="T131" i="6"/>
  <c r="R131" i="6"/>
  <c r="P131" i="6"/>
  <c r="BI130" i="6"/>
  <c r="BH130" i="6"/>
  <c r="BG130" i="6"/>
  <c r="BE130" i="6"/>
  <c r="T130" i="6"/>
  <c r="R130" i="6"/>
  <c r="P130" i="6"/>
  <c r="BI129" i="6"/>
  <c r="BH129" i="6"/>
  <c r="BG129" i="6"/>
  <c r="BE129" i="6"/>
  <c r="T129" i="6"/>
  <c r="R129" i="6"/>
  <c r="P129" i="6"/>
  <c r="BI128" i="6"/>
  <c r="BH128" i="6"/>
  <c r="BG128" i="6"/>
  <c r="BE128" i="6"/>
  <c r="T128" i="6"/>
  <c r="R128" i="6"/>
  <c r="P128" i="6"/>
  <c r="BI127" i="6"/>
  <c r="BH127" i="6"/>
  <c r="BG127" i="6"/>
  <c r="BE127" i="6"/>
  <c r="T127" i="6"/>
  <c r="R127" i="6"/>
  <c r="P127" i="6"/>
  <c r="BI126" i="6"/>
  <c r="BH126" i="6"/>
  <c r="BG126" i="6"/>
  <c r="BE126" i="6"/>
  <c r="T126" i="6"/>
  <c r="R126" i="6"/>
  <c r="P126" i="6"/>
  <c r="BI125" i="6"/>
  <c r="BH125" i="6"/>
  <c r="BG125" i="6"/>
  <c r="BE125" i="6"/>
  <c r="T125" i="6"/>
  <c r="R125" i="6"/>
  <c r="P125" i="6"/>
  <c r="F116" i="6"/>
  <c r="E114" i="6"/>
  <c r="F89" i="6"/>
  <c r="E87" i="6"/>
  <c r="J24" i="6"/>
  <c r="E24" i="6"/>
  <c r="J119" i="6" s="1"/>
  <c r="J23" i="6"/>
  <c r="J21" i="6"/>
  <c r="E21" i="6"/>
  <c r="J118" i="6" s="1"/>
  <c r="J20" i="6"/>
  <c r="J18" i="6"/>
  <c r="E18" i="6"/>
  <c r="F119" i="6" s="1"/>
  <c r="J17" i="6"/>
  <c r="J15" i="6"/>
  <c r="E15" i="6"/>
  <c r="F118" i="6" s="1"/>
  <c r="J14" i="6"/>
  <c r="J12" i="6"/>
  <c r="J89" i="6"/>
  <c r="E7" i="6"/>
  <c r="E112" i="6" s="1"/>
  <c r="J37" i="5"/>
  <c r="J36" i="5"/>
  <c r="AY98" i="1" s="1"/>
  <c r="J35" i="5"/>
  <c r="AX98" i="1" s="1"/>
  <c r="BI172" i="5"/>
  <c r="BH172" i="5"/>
  <c r="BG172" i="5"/>
  <c r="BE172" i="5"/>
  <c r="T172" i="5"/>
  <c r="T171" i="5" s="1"/>
  <c r="R172" i="5"/>
  <c r="R171" i="5" s="1"/>
  <c r="P172" i="5"/>
  <c r="P171" i="5" s="1"/>
  <c r="BI170" i="5"/>
  <c r="BH170" i="5"/>
  <c r="BG170" i="5"/>
  <c r="BE170" i="5"/>
  <c r="T170" i="5"/>
  <c r="R170" i="5"/>
  <c r="P170" i="5"/>
  <c r="BI169" i="5"/>
  <c r="BH169" i="5"/>
  <c r="BG169" i="5"/>
  <c r="BE169" i="5"/>
  <c r="T169" i="5"/>
  <c r="R169" i="5"/>
  <c r="P169" i="5"/>
  <c r="BI168" i="5"/>
  <c r="BH168" i="5"/>
  <c r="BG168" i="5"/>
  <c r="BE168" i="5"/>
  <c r="T168" i="5"/>
  <c r="R168" i="5"/>
  <c r="P168" i="5"/>
  <c r="BI167" i="5"/>
  <c r="BH167" i="5"/>
  <c r="BG167" i="5"/>
  <c r="BE167" i="5"/>
  <c r="T167" i="5"/>
  <c r="R167" i="5"/>
  <c r="P167" i="5"/>
  <c r="BI166" i="5"/>
  <c r="BH166" i="5"/>
  <c r="BG166" i="5"/>
  <c r="BE166" i="5"/>
  <c r="T166" i="5"/>
  <c r="R166" i="5"/>
  <c r="P166" i="5"/>
  <c r="BI164" i="5"/>
  <c r="BH164" i="5"/>
  <c r="BG164" i="5"/>
  <c r="BE164" i="5"/>
  <c r="T164" i="5"/>
  <c r="T163" i="5"/>
  <c r="R164" i="5"/>
  <c r="R163" i="5"/>
  <c r="P164" i="5"/>
  <c r="P163" i="5"/>
  <c r="BI162" i="5"/>
  <c r="BH162" i="5"/>
  <c r="BG162" i="5"/>
  <c r="BE162" i="5"/>
  <c r="T162" i="5"/>
  <c r="R162" i="5"/>
  <c r="P162" i="5"/>
  <c r="BI161" i="5"/>
  <c r="BH161" i="5"/>
  <c r="BG161" i="5"/>
  <c r="BE161" i="5"/>
  <c r="T161" i="5"/>
  <c r="R161" i="5"/>
  <c r="P161" i="5"/>
  <c r="BI160" i="5"/>
  <c r="BH160" i="5"/>
  <c r="BG160" i="5"/>
  <c r="BE160" i="5"/>
  <c r="T160" i="5"/>
  <c r="R160" i="5"/>
  <c r="P160" i="5"/>
  <c r="BI159" i="5"/>
  <c r="BH159" i="5"/>
  <c r="BG159" i="5"/>
  <c r="BE159" i="5"/>
  <c r="T159" i="5"/>
  <c r="R159" i="5"/>
  <c r="P159" i="5"/>
  <c r="BI158" i="5"/>
  <c r="BH158" i="5"/>
  <c r="BG158" i="5"/>
  <c r="BE158" i="5"/>
  <c r="T158" i="5"/>
  <c r="R158" i="5"/>
  <c r="P158" i="5"/>
  <c r="BI157" i="5"/>
  <c r="BH157" i="5"/>
  <c r="BG157" i="5"/>
  <c r="BE157" i="5"/>
  <c r="T157" i="5"/>
  <c r="R157" i="5"/>
  <c r="P157" i="5"/>
  <c r="BI156" i="5"/>
  <c r="BH156" i="5"/>
  <c r="BG156" i="5"/>
  <c r="BE156" i="5"/>
  <c r="T156" i="5"/>
  <c r="R156" i="5"/>
  <c r="P156" i="5"/>
  <c r="BI155" i="5"/>
  <c r="BH155" i="5"/>
  <c r="BG155" i="5"/>
  <c r="BE155" i="5"/>
  <c r="T155" i="5"/>
  <c r="R155" i="5"/>
  <c r="P155" i="5"/>
  <c r="BI154" i="5"/>
  <c r="BH154" i="5"/>
  <c r="BG154" i="5"/>
  <c r="BE154" i="5"/>
  <c r="T154" i="5"/>
  <c r="R154" i="5"/>
  <c r="P154" i="5"/>
  <c r="BI153" i="5"/>
  <c r="BH153" i="5"/>
  <c r="BG153" i="5"/>
  <c r="BE153" i="5"/>
  <c r="T153" i="5"/>
  <c r="R153" i="5"/>
  <c r="P153" i="5"/>
  <c r="BI151" i="5"/>
  <c r="BH151" i="5"/>
  <c r="BG151" i="5"/>
  <c r="BE151" i="5"/>
  <c r="T151" i="5"/>
  <c r="R151" i="5"/>
  <c r="P151" i="5"/>
  <c r="BI150" i="5"/>
  <c r="BH150" i="5"/>
  <c r="BG150" i="5"/>
  <c r="BE150" i="5"/>
  <c r="T150" i="5"/>
  <c r="R150" i="5"/>
  <c r="P150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BI131" i="5"/>
  <c r="BH131" i="5"/>
  <c r="BG131" i="5"/>
  <c r="BE131" i="5"/>
  <c r="T131" i="5"/>
  <c r="R131" i="5"/>
  <c r="P131" i="5"/>
  <c r="BI130" i="5"/>
  <c r="BH130" i="5"/>
  <c r="BG130" i="5"/>
  <c r="BE130" i="5"/>
  <c r="T130" i="5"/>
  <c r="R130" i="5"/>
  <c r="P130" i="5"/>
  <c r="BI129" i="5"/>
  <c r="BH129" i="5"/>
  <c r="BG129" i="5"/>
  <c r="BE129" i="5"/>
  <c r="T129" i="5"/>
  <c r="R129" i="5"/>
  <c r="P129" i="5"/>
  <c r="BI128" i="5"/>
  <c r="BH128" i="5"/>
  <c r="BG128" i="5"/>
  <c r="BE128" i="5"/>
  <c r="T128" i="5"/>
  <c r="R128" i="5"/>
  <c r="P128" i="5"/>
  <c r="F119" i="5"/>
  <c r="E117" i="5"/>
  <c r="F89" i="5"/>
  <c r="E87" i="5"/>
  <c r="J24" i="5"/>
  <c r="E24" i="5"/>
  <c r="J122" i="5" s="1"/>
  <c r="J23" i="5"/>
  <c r="J21" i="5"/>
  <c r="E21" i="5"/>
  <c r="J121" i="5" s="1"/>
  <c r="J20" i="5"/>
  <c r="J18" i="5"/>
  <c r="E18" i="5"/>
  <c r="F122" i="5" s="1"/>
  <c r="J17" i="5"/>
  <c r="J15" i="5"/>
  <c r="E15" i="5"/>
  <c r="F121" i="5" s="1"/>
  <c r="J14" i="5"/>
  <c r="J12" i="5"/>
  <c r="E7" i="5"/>
  <c r="E115" i="5" s="1"/>
  <c r="J37" i="4"/>
  <c r="J36" i="4"/>
  <c r="AY97" i="1" s="1"/>
  <c r="J35" i="4"/>
  <c r="AX97" i="1" s="1"/>
  <c r="BI155" i="4"/>
  <c r="BH155" i="4"/>
  <c r="BG155" i="4"/>
  <c r="BE155" i="4"/>
  <c r="T155" i="4"/>
  <c r="T154" i="4" s="1"/>
  <c r="R155" i="4"/>
  <c r="R154" i="4" s="1"/>
  <c r="P155" i="4"/>
  <c r="P154" i="4" s="1"/>
  <c r="BI153" i="4"/>
  <c r="BH153" i="4"/>
  <c r="BG153" i="4"/>
  <c r="BE153" i="4"/>
  <c r="T153" i="4"/>
  <c r="T152" i="4" s="1"/>
  <c r="R153" i="4"/>
  <c r="R152" i="4" s="1"/>
  <c r="P153" i="4"/>
  <c r="P152" i="4" s="1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BI140" i="4"/>
  <c r="BH140" i="4"/>
  <c r="BG140" i="4"/>
  <c r="BE140" i="4"/>
  <c r="T140" i="4"/>
  <c r="R140" i="4"/>
  <c r="P140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BI131" i="4"/>
  <c r="BH131" i="4"/>
  <c r="BG131" i="4"/>
  <c r="BE131" i="4"/>
  <c r="T131" i="4"/>
  <c r="R131" i="4"/>
  <c r="P131" i="4"/>
  <c r="BI130" i="4"/>
  <c r="BH130" i="4"/>
  <c r="BG130" i="4"/>
  <c r="BE130" i="4"/>
  <c r="T130" i="4"/>
  <c r="R130" i="4"/>
  <c r="P130" i="4"/>
  <c r="BI129" i="4"/>
  <c r="BH129" i="4"/>
  <c r="BG129" i="4"/>
  <c r="BE129" i="4"/>
  <c r="T129" i="4"/>
  <c r="R129" i="4"/>
  <c r="P129" i="4"/>
  <c r="BI128" i="4"/>
  <c r="BH128" i="4"/>
  <c r="BG128" i="4"/>
  <c r="BE128" i="4"/>
  <c r="T128" i="4"/>
  <c r="R128" i="4"/>
  <c r="P128" i="4"/>
  <c r="BI127" i="4"/>
  <c r="BH127" i="4"/>
  <c r="BG127" i="4"/>
  <c r="BE127" i="4"/>
  <c r="T127" i="4"/>
  <c r="R127" i="4"/>
  <c r="P127" i="4"/>
  <c r="BI126" i="4"/>
  <c r="BH126" i="4"/>
  <c r="BG126" i="4"/>
  <c r="BE126" i="4"/>
  <c r="T126" i="4"/>
  <c r="R126" i="4"/>
  <c r="P126" i="4"/>
  <c r="BI125" i="4"/>
  <c r="BH125" i="4"/>
  <c r="BG125" i="4"/>
  <c r="BE125" i="4"/>
  <c r="T125" i="4"/>
  <c r="R125" i="4"/>
  <c r="P125" i="4"/>
  <c r="F116" i="4"/>
  <c r="E114" i="4"/>
  <c r="F89" i="4"/>
  <c r="E87" i="4"/>
  <c r="J24" i="4"/>
  <c r="E24" i="4"/>
  <c r="J119" i="4" s="1"/>
  <c r="J23" i="4"/>
  <c r="J21" i="4"/>
  <c r="E21" i="4"/>
  <c r="J91" i="4" s="1"/>
  <c r="J20" i="4"/>
  <c r="J18" i="4"/>
  <c r="E18" i="4"/>
  <c r="F92" i="4" s="1"/>
  <c r="J17" i="4"/>
  <c r="J15" i="4"/>
  <c r="E15" i="4"/>
  <c r="F118" i="4" s="1"/>
  <c r="J14" i="4"/>
  <c r="J12" i="4"/>
  <c r="J89" i="4"/>
  <c r="E7" i="4"/>
  <c r="E112" i="4" s="1"/>
  <c r="J37" i="3"/>
  <c r="J36" i="3"/>
  <c r="AY96" i="1" s="1"/>
  <c r="J35" i="3"/>
  <c r="AX96" i="1" s="1"/>
  <c r="BI154" i="3"/>
  <c r="BH154" i="3"/>
  <c r="BG154" i="3"/>
  <c r="BE154" i="3"/>
  <c r="T154" i="3"/>
  <c r="T153" i="3" s="1"/>
  <c r="R154" i="3"/>
  <c r="R153" i="3" s="1"/>
  <c r="P154" i="3"/>
  <c r="P153" i="3" s="1"/>
  <c r="BI152" i="3"/>
  <c r="BH152" i="3"/>
  <c r="BG152" i="3"/>
  <c r="BE152" i="3"/>
  <c r="T152" i="3"/>
  <c r="T151" i="3" s="1"/>
  <c r="R152" i="3"/>
  <c r="R151" i="3" s="1"/>
  <c r="P152" i="3"/>
  <c r="P151" i="3" s="1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F116" i="3"/>
  <c r="E114" i="3"/>
  <c r="F89" i="3"/>
  <c r="E87" i="3"/>
  <c r="J24" i="3"/>
  <c r="E24" i="3"/>
  <c r="J119" i="3" s="1"/>
  <c r="J23" i="3"/>
  <c r="J21" i="3"/>
  <c r="E21" i="3"/>
  <c r="J118" i="3" s="1"/>
  <c r="J20" i="3"/>
  <c r="J18" i="3"/>
  <c r="E18" i="3"/>
  <c r="F119" i="3" s="1"/>
  <c r="J17" i="3"/>
  <c r="J15" i="3"/>
  <c r="E15" i="3"/>
  <c r="F118" i="3" s="1"/>
  <c r="J14" i="3"/>
  <c r="J12" i="3"/>
  <c r="J89" i="3"/>
  <c r="E7" i="3"/>
  <c r="E112" i="3"/>
  <c r="J37" i="2"/>
  <c r="J36" i="2"/>
  <c r="AY95" i="1" s="1"/>
  <c r="J35" i="2"/>
  <c r="AX95" i="1" s="1"/>
  <c r="BI166" i="2"/>
  <c r="BH166" i="2"/>
  <c r="BG166" i="2"/>
  <c r="BE166" i="2"/>
  <c r="T166" i="2"/>
  <c r="T165" i="2" s="1"/>
  <c r="R166" i="2"/>
  <c r="R165" i="2" s="1"/>
  <c r="P166" i="2"/>
  <c r="P165" i="2" s="1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3" i="2"/>
  <c r="BH153" i="2"/>
  <c r="BG153" i="2"/>
  <c r="BE153" i="2"/>
  <c r="T153" i="2"/>
  <c r="T152" i="2"/>
  <c r="R153" i="2"/>
  <c r="R152" i="2"/>
  <c r="P153" i="2"/>
  <c r="P152" i="2" s="1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F117" i="2"/>
  <c r="E115" i="2"/>
  <c r="F89" i="2"/>
  <c r="E87" i="2"/>
  <c r="J24" i="2"/>
  <c r="E24" i="2"/>
  <c r="J120" i="2" s="1"/>
  <c r="J23" i="2"/>
  <c r="J21" i="2"/>
  <c r="E21" i="2"/>
  <c r="J119" i="2" s="1"/>
  <c r="J20" i="2"/>
  <c r="J18" i="2"/>
  <c r="E18" i="2"/>
  <c r="F92" i="2" s="1"/>
  <c r="J17" i="2"/>
  <c r="J15" i="2"/>
  <c r="E15" i="2"/>
  <c r="F91" i="2" s="1"/>
  <c r="J14" i="2"/>
  <c r="J12" i="2"/>
  <c r="E7" i="2"/>
  <c r="E113" i="2" s="1"/>
  <c r="L90" i="1"/>
  <c r="AM90" i="1"/>
  <c r="AM89" i="1"/>
  <c r="L89" i="1"/>
  <c r="L87" i="1"/>
  <c r="L85" i="1"/>
  <c r="L84" i="1"/>
  <c r="J145" i="9"/>
  <c r="J143" i="9"/>
  <c r="J142" i="9"/>
  <c r="J141" i="9"/>
  <c r="J140" i="9"/>
  <c r="J139" i="9"/>
  <c r="J138" i="9"/>
  <c r="J137" i="9"/>
  <c r="J136" i="9"/>
  <c r="J134" i="9"/>
  <c r="BK133" i="9"/>
  <c r="BK132" i="9"/>
  <c r="J130" i="9"/>
  <c r="J129" i="9"/>
  <c r="BK128" i="9"/>
  <c r="J127" i="9"/>
  <c r="BK125" i="9"/>
  <c r="BK163" i="8"/>
  <c r="J161" i="8"/>
  <c r="BK159" i="8"/>
  <c r="BK158" i="8"/>
  <c r="J157" i="8"/>
  <c r="J156" i="8"/>
  <c r="J155" i="8"/>
  <c r="J154" i="8"/>
  <c r="J153" i="8"/>
  <c r="J152" i="8"/>
  <c r="J151" i="8"/>
  <c r="BK150" i="8"/>
  <c r="BK149" i="8"/>
  <c r="BK148" i="8"/>
  <c r="J146" i="8"/>
  <c r="BK145" i="8"/>
  <c r="BK143" i="8"/>
  <c r="BK142" i="8"/>
  <c r="BK134" i="8"/>
  <c r="J133" i="8"/>
  <c r="J132" i="8"/>
  <c r="BK131" i="8"/>
  <c r="J130" i="8"/>
  <c r="J129" i="8"/>
  <c r="BK128" i="8"/>
  <c r="BK127" i="8"/>
  <c r="J126" i="8"/>
  <c r="J155" i="7"/>
  <c r="J153" i="7"/>
  <c r="J151" i="7"/>
  <c r="BK150" i="7"/>
  <c r="BK149" i="7"/>
  <c r="J148" i="7"/>
  <c r="J147" i="7"/>
  <c r="J146" i="7"/>
  <c r="BK145" i="7"/>
  <c r="J144" i="7"/>
  <c r="J143" i="7"/>
  <c r="BK141" i="7"/>
  <c r="BK140" i="7"/>
  <c r="BK139" i="7"/>
  <c r="J138" i="7"/>
  <c r="J137" i="7"/>
  <c r="J135" i="7"/>
  <c r="BK134" i="7"/>
  <c r="J133" i="7"/>
  <c r="BK132" i="7"/>
  <c r="BK131" i="7"/>
  <c r="BK130" i="7"/>
  <c r="J129" i="7"/>
  <c r="J128" i="7"/>
  <c r="J127" i="7"/>
  <c r="BK126" i="7"/>
  <c r="BK125" i="7"/>
  <c r="J156" i="6"/>
  <c r="BK154" i="6"/>
  <c r="BK152" i="6"/>
  <c r="BK151" i="6"/>
  <c r="J150" i="6"/>
  <c r="BK149" i="6"/>
  <c r="BK148" i="6"/>
  <c r="BK147" i="6"/>
  <c r="J146" i="6"/>
  <c r="J145" i="6"/>
  <c r="J144" i="6"/>
  <c r="J142" i="6"/>
  <c r="BK141" i="6"/>
  <c r="BK140" i="6"/>
  <c r="J139" i="6"/>
  <c r="J138" i="6"/>
  <c r="BK136" i="6"/>
  <c r="BK135" i="6"/>
  <c r="J134" i="6"/>
  <c r="BK133" i="6"/>
  <c r="BK132" i="6"/>
  <c r="J131" i="6"/>
  <c r="J130" i="6"/>
  <c r="J129" i="6"/>
  <c r="J128" i="6"/>
  <c r="J127" i="6"/>
  <c r="J126" i="6"/>
  <c r="BK125" i="6"/>
  <c r="J172" i="5"/>
  <c r="BK170" i="5"/>
  <c r="J170" i="5"/>
  <c r="J169" i="5"/>
  <c r="J168" i="5"/>
  <c r="BK167" i="5"/>
  <c r="BK166" i="5"/>
  <c r="BK164" i="5"/>
  <c r="J162" i="5"/>
  <c r="BK161" i="5"/>
  <c r="J160" i="5"/>
  <c r="J159" i="5"/>
  <c r="J158" i="5"/>
  <c r="J157" i="5"/>
  <c r="J156" i="5"/>
  <c r="BK155" i="5"/>
  <c r="BK154" i="5"/>
  <c r="J153" i="5"/>
  <c r="J151" i="5"/>
  <c r="BK150" i="5"/>
  <c r="BK148" i="5"/>
  <c r="J147" i="5"/>
  <c r="J146" i="5"/>
  <c r="BK145" i="5"/>
  <c r="J144" i="5"/>
  <c r="J143" i="5"/>
  <c r="BK141" i="5"/>
  <c r="J140" i="5"/>
  <c r="J138" i="5"/>
  <c r="BK137" i="5"/>
  <c r="BK136" i="5"/>
  <c r="J135" i="5"/>
  <c r="J134" i="5"/>
  <c r="BK133" i="5"/>
  <c r="BK132" i="5"/>
  <c r="BK131" i="5"/>
  <c r="BK130" i="5"/>
  <c r="J130" i="5"/>
  <c r="BK129" i="5"/>
  <c r="J129" i="5"/>
  <c r="BK128" i="5"/>
  <c r="J128" i="5"/>
  <c r="BK155" i="4"/>
  <c r="J153" i="4"/>
  <c r="BK151" i="4"/>
  <c r="BK150" i="4"/>
  <c r="BK149" i="4"/>
  <c r="BK148" i="4"/>
  <c r="J147" i="4"/>
  <c r="BK146" i="4"/>
  <c r="J145" i="4"/>
  <c r="J144" i="4"/>
  <c r="J143" i="4"/>
  <c r="J142" i="4"/>
  <c r="BK141" i="4"/>
  <c r="BK140" i="4"/>
  <c r="J138" i="4"/>
  <c r="J137" i="4"/>
  <c r="J136" i="4"/>
  <c r="J135" i="4"/>
  <c r="BK134" i="4"/>
  <c r="J133" i="4"/>
  <c r="BK131" i="4"/>
  <c r="J130" i="4"/>
  <c r="J129" i="4"/>
  <c r="BK128" i="4"/>
  <c r="J127" i="4"/>
  <c r="BK126" i="4"/>
  <c r="BK125" i="4"/>
  <c r="J154" i="3"/>
  <c r="BK152" i="3"/>
  <c r="BK150" i="3"/>
  <c r="BK149" i="3"/>
  <c r="J148" i="3"/>
  <c r="BK147" i="3"/>
  <c r="J146" i="3"/>
  <c r="BK145" i="3"/>
  <c r="BK144" i="3"/>
  <c r="BK143" i="3"/>
  <c r="J142" i="3"/>
  <c r="J141" i="3"/>
  <c r="BK139" i="3"/>
  <c r="BK138" i="3"/>
  <c r="J137" i="3"/>
  <c r="BK136" i="3"/>
  <c r="J135" i="3"/>
  <c r="BK134" i="3"/>
  <c r="J133" i="3"/>
  <c r="J131" i="3"/>
  <c r="J130" i="3"/>
  <c r="BK129" i="3"/>
  <c r="J128" i="3"/>
  <c r="BK127" i="3"/>
  <c r="J126" i="3"/>
  <c r="BK125" i="3"/>
  <c r="J166" i="2"/>
  <c r="BK164" i="2"/>
  <c r="J163" i="2"/>
  <c r="BK162" i="2"/>
  <c r="J161" i="2"/>
  <c r="J160" i="2"/>
  <c r="BK159" i="2"/>
  <c r="J158" i="2"/>
  <c r="J157" i="2"/>
  <c r="J156" i="2"/>
  <c r="BK155" i="2"/>
  <c r="BK153" i="2"/>
  <c r="J151" i="2"/>
  <c r="J150" i="2"/>
  <c r="BK149" i="2"/>
  <c r="J148" i="2"/>
  <c r="BK147" i="2"/>
  <c r="BK146" i="2"/>
  <c r="BK145" i="2"/>
  <c r="BK144" i="2"/>
  <c r="BK143" i="2"/>
  <c r="J141" i="2"/>
  <c r="BK140" i="2"/>
  <c r="J139" i="2"/>
  <c r="BK138" i="2"/>
  <c r="BK137" i="2"/>
  <c r="J135" i="2"/>
  <c r="J134" i="2"/>
  <c r="J133" i="2"/>
  <c r="BK132" i="2"/>
  <c r="J131" i="2"/>
  <c r="BK130" i="2"/>
  <c r="BK129" i="2"/>
  <c r="BK128" i="2"/>
  <c r="BK127" i="2"/>
  <c r="BK126" i="2"/>
  <c r="AS94" i="1"/>
  <c r="BK145" i="9"/>
  <c r="BK143" i="9"/>
  <c r="BK142" i="9"/>
  <c r="BK141" i="9"/>
  <c r="BK140" i="9"/>
  <c r="BK139" i="9"/>
  <c r="BK138" i="9"/>
  <c r="BK137" i="9"/>
  <c r="BK136" i="9"/>
  <c r="BK134" i="9"/>
  <c r="J133" i="9"/>
  <c r="J132" i="9"/>
  <c r="BK130" i="9"/>
  <c r="BK129" i="9"/>
  <c r="J128" i="9"/>
  <c r="BK127" i="9"/>
  <c r="J125" i="9"/>
  <c r="J163" i="8"/>
  <c r="BK161" i="8"/>
  <c r="J159" i="8"/>
  <c r="J158" i="8"/>
  <c r="BK157" i="8"/>
  <c r="BK156" i="8"/>
  <c r="BK155" i="8"/>
  <c r="BK154" i="8"/>
  <c r="BK153" i="8"/>
  <c r="BK152" i="8"/>
  <c r="BK151" i="8"/>
  <c r="J150" i="8"/>
  <c r="J149" i="8"/>
  <c r="J148" i="8"/>
  <c r="BK146" i="8"/>
  <c r="J145" i="8"/>
  <c r="J143" i="8"/>
  <c r="J142" i="8"/>
  <c r="BK141" i="8"/>
  <c r="J141" i="8"/>
  <c r="BK140" i="8"/>
  <c r="J140" i="8"/>
  <c r="BK139" i="8"/>
  <c r="J139" i="8"/>
  <c r="BK138" i="8"/>
  <c r="J138" i="8"/>
  <c r="BK137" i="8"/>
  <c r="J137" i="8"/>
  <c r="BK135" i="8"/>
  <c r="J135" i="8"/>
  <c r="J134" i="8"/>
  <c r="BK133" i="8"/>
  <c r="BK132" i="8"/>
  <c r="J131" i="8"/>
  <c r="BK130" i="8"/>
  <c r="BK129" i="8"/>
  <c r="J128" i="8"/>
  <c r="J127" i="8"/>
  <c r="BK126" i="8"/>
  <c r="BK155" i="7"/>
  <c r="BK153" i="7"/>
  <c r="BK151" i="7"/>
  <c r="J150" i="7"/>
  <c r="J149" i="7"/>
  <c r="BK148" i="7"/>
  <c r="BK147" i="7"/>
  <c r="BK146" i="7"/>
  <c r="J145" i="7"/>
  <c r="BK144" i="7"/>
  <c r="BK143" i="7"/>
  <c r="J141" i="7"/>
  <c r="J140" i="7"/>
  <c r="J139" i="7"/>
  <c r="BK138" i="7"/>
  <c r="BK137" i="7"/>
  <c r="BK135" i="7"/>
  <c r="J134" i="7"/>
  <c r="BK133" i="7"/>
  <c r="J132" i="7"/>
  <c r="J131" i="7"/>
  <c r="J130" i="7"/>
  <c r="BK129" i="7"/>
  <c r="BK128" i="7"/>
  <c r="BK127" i="7"/>
  <c r="J126" i="7"/>
  <c r="J125" i="7"/>
  <c r="BK156" i="6"/>
  <c r="J154" i="6"/>
  <c r="J152" i="6"/>
  <c r="J151" i="6"/>
  <c r="BK150" i="6"/>
  <c r="J149" i="6"/>
  <c r="J148" i="6"/>
  <c r="J147" i="6"/>
  <c r="BK146" i="6"/>
  <c r="BK145" i="6"/>
  <c r="BK144" i="6"/>
  <c r="BK142" i="6"/>
  <c r="J141" i="6"/>
  <c r="J140" i="6"/>
  <c r="BK139" i="6"/>
  <c r="BK138" i="6"/>
  <c r="J136" i="6"/>
  <c r="J135" i="6"/>
  <c r="BK134" i="6"/>
  <c r="J133" i="6"/>
  <c r="J132" i="6"/>
  <c r="BK131" i="6"/>
  <c r="BK130" i="6"/>
  <c r="BK129" i="6"/>
  <c r="BK128" i="6"/>
  <c r="BK127" i="6"/>
  <c r="BK126" i="6"/>
  <c r="J125" i="6"/>
  <c r="BK172" i="5"/>
  <c r="BK169" i="5"/>
  <c r="BK168" i="5"/>
  <c r="J167" i="5"/>
  <c r="J166" i="5"/>
  <c r="J164" i="5"/>
  <c r="BK162" i="5"/>
  <c r="J161" i="5"/>
  <c r="BK160" i="5"/>
  <c r="BK159" i="5"/>
  <c r="BK158" i="5"/>
  <c r="BK157" i="5"/>
  <c r="BK156" i="5"/>
  <c r="J155" i="5"/>
  <c r="J154" i="5"/>
  <c r="BK153" i="5"/>
  <c r="BK151" i="5"/>
  <c r="J150" i="5"/>
  <c r="J148" i="5"/>
  <c r="BK147" i="5"/>
  <c r="BK146" i="5"/>
  <c r="J145" i="5"/>
  <c r="BK144" i="5"/>
  <c r="BK143" i="5"/>
  <c r="J141" i="5"/>
  <c r="BK140" i="5"/>
  <c r="BK138" i="5"/>
  <c r="J137" i="5"/>
  <c r="J136" i="5"/>
  <c r="BK135" i="5"/>
  <c r="BK134" i="5"/>
  <c r="J133" i="5"/>
  <c r="J132" i="5"/>
  <c r="J131" i="5"/>
  <c r="J155" i="4"/>
  <c r="BK153" i="4"/>
  <c r="J151" i="4"/>
  <c r="J150" i="4"/>
  <c r="J149" i="4"/>
  <c r="J148" i="4"/>
  <c r="BK147" i="4"/>
  <c r="J146" i="4"/>
  <c r="BK145" i="4"/>
  <c r="BK144" i="4"/>
  <c r="BK143" i="4"/>
  <c r="BK142" i="4"/>
  <c r="J141" i="4"/>
  <c r="J140" i="4"/>
  <c r="BK138" i="4"/>
  <c r="BK137" i="4"/>
  <c r="BK136" i="4"/>
  <c r="BK135" i="4"/>
  <c r="J134" i="4"/>
  <c r="BK133" i="4"/>
  <c r="J131" i="4"/>
  <c r="BK130" i="4"/>
  <c r="BK129" i="4"/>
  <c r="J128" i="4"/>
  <c r="BK127" i="4"/>
  <c r="J126" i="4"/>
  <c r="J125" i="4"/>
  <c r="BK154" i="3"/>
  <c r="J152" i="3"/>
  <c r="J150" i="3"/>
  <c r="J149" i="3"/>
  <c r="BK148" i="3"/>
  <c r="J147" i="3"/>
  <c r="BK146" i="3"/>
  <c r="J145" i="3"/>
  <c r="J144" i="3"/>
  <c r="J143" i="3"/>
  <c r="BK142" i="3"/>
  <c r="BK141" i="3"/>
  <c r="J139" i="3"/>
  <c r="J138" i="3"/>
  <c r="BK137" i="3"/>
  <c r="J136" i="3"/>
  <c r="BK135" i="3"/>
  <c r="J134" i="3"/>
  <c r="BK133" i="3"/>
  <c r="BK131" i="3"/>
  <c r="BK130" i="3"/>
  <c r="J129" i="3"/>
  <c r="BK128" i="3"/>
  <c r="J127" i="3"/>
  <c r="BK126" i="3"/>
  <c r="J125" i="3"/>
  <c r="BK166" i="2"/>
  <c r="J164" i="2"/>
  <c r="BK163" i="2"/>
  <c r="J162" i="2"/>
  <c r="BK161" i="2"/>
  <c r="BK160" i="2"/>
  <c r="J159" i="2"/>
  <c r="BK158" i="2"/>
  <c r="BK157" i="2"/>
  <c r="BK156" i="2"/>
  <c r="J155" i="2"/>
  <c r="J153" i="2"/>
  <c r="BK151" i="2"/>
  <c r="BK150" i="2"/>
  <c r="J149" i="2"/>
  <c r="BK148" i="2"/>
  <c r="J147" i="2"/>
  <c r="J146" i="2"/>
  <c r="J145" i="2"/>
  <c r="J144" i="2"/>
  <c r="J143" i="2"/>
  <c r="BK141" i="2"/>
  <c r="J140" i="2"/>
  <c r="BK139" i="2"/>
  <c r="J138" i="2"/>
  <c r="J137" i="2"/>
  <c r="BK135" i="2"/>
  <c r="BK134" i="2"/>
  <c r="BK133" i="2"/>
  <c r="J132" i="2"/>
  <c r="BK131" i="2"/>
  <c r="J130" i="2"/>
  <c r="J129" i="2"/>
  <c r="J128" i="2"/>
  <c r="J127" i="2"/>
  <c r="J126" i="2"/>
  <c r="BK125" i="2" l="1"/>
  <c r="P125" i="2"/>
  <c r="R125" i="2"/>
  <c r="BK136" i="2"/>
  <c r="J136" i="2"/>
  <c r="J99" i="2" s="1"/>
  <c r="R136" i="2"/>
  <c r="BK142" i="2"/>
  <c r="J142" i="2"/>
  <c r="J100" i="2" s="1"/>
  <c r="R142" i="2"/>
  <c r="P154" i="2"/>
  <c r="T154" i="2"/>
  <c r="BK124" i="3"/>
  <c r="J124" i="3"/>
  <c r="J98" i="3" s="1"/>
  <c r="P124" i="3"/>
  <c r="T124" i="3"/>
  <c r="P132" i="3"/>
  <c r="T132" i="3"/>
  <c r="P140" i="3"/>
  <c r="T140" i="3"/>
  <c r="P124" i="4"/>
  <c r="T124" i="4"/>
  <c r="R132" i="4"/>
  <c r="BK139" i="4"/>
  <c r="J139" i="4"/>
  <c r="J100" i="4" s="1"/>
  <c r="T139" i="4"/>
  <c r="P127" i="5"/>
  <c r="T127" i="5"/>
  <c r="R139" i="5"/>
  <c r="BK142" i="5"/>
  <c r="J142" i="5" s="1"/>
  <c r="J100" i="5" s="1"/>
  <c r="R142" i="5"/>
  <c r="BK149" i="5"/>
  <c r="J149" i="5" s="1"/>
  <c r="J101" i="5" s="1"/>
  <c r="R149" i="5"/>
  <c r="BK152" i="5"/>
  <c r="J152" i="5" s="1"/>
  <c r="J102" i="5" s="1"/>
  <c r="R152" i="5"/>
  <c r="P165" i="5"/>
  <c r="T165" i="5"/>
  <c r="BK124" i="6"/>
  <c r="R124" i="6"/>
  <c r="BK137" i="6"/>
  <c r="J137" i="6" s="1"/>
  <c r="J99" i="6" s="1"/>
  <c r="R137" i="6"/>
  <c r="BK143" i="6"/>
  <c r="J143" i="6" s="1"/>
  <c r="J100" i="6" s="1"/>
  <c r="R143" i="6"/>
  <c r="BK124" i="7"/>
  <c r="R124" i="7"/>
  <c r="BK136" i="7"/>
  <c r="J136" i="7" s="1"/>
  <c r="J99" i="7" s="1"/>
  <c r="R136" i="7"/>
  <c r="BK142" i="7"/>
  <c r="J142" i="7" s="1"/>
  <c r="J100" i="7" s="1"/>
  <c r="R142" i="7"/>
  <c r="P125" i="8"/>
  <c r="T125" i="8"/>
  <c r="R136" i="8"/>
  <c r="BK144" i="8"/>
  <c r="J144" i="8"/>
  <c r="J100" i="8" s="1"/>
  <c r="R144" i="8"/>
  <c r="BK147" i="8"/>
  <c r="J147" i="8"/>
  <c r="J101" i="8" s="1"/>
  <c r="T147" i="8"/>
  <c r="P126" i="9"/>
  <c r="T126" i="9"/>
  <c r="T131" i="9"/>
  <c r="T123" i="9" s="1"/>
  <c r="T122" i="9" s="1"/>
  <c r="T125" i="2"/>
  <c r="P136" i="2"/>
  <c r="T136" i="2"/>
  <c r="P142" i="2"/>
  <c r="T142" i="2"/>
  <c r="BK154" i="2"/>
  <c r="J154" i="2" s="1"/>
  <c r="J102" i="2" s="1"/>
  <c r="R154" i="2"/>
  <c r="R124" i="3"/>
  <c r="BK132" i="3"/>
  <c r="J132" i="3"/>
  <c r="J99" i="3" s="1"/>
  <c r="R132" i="3"/>
  <c r="BK140" i="3"/>
  <c r="J140" i="3"/>
  <c r="J100" i="3" s="1"/>
  <c r="R140" i="3"/>
  <c r="BK124" i="4"/>
  <c r="J124" i="4"/>
  <c r="J98" i="4" s="1"/>
  <c r="R124" i="4"/>
  <c r="BK132" i="4"/>
  <c r="J132" i="4"/>
  <c r="J99" i="4" s="1"/>
  <c r="P132" i="4"/>
  <c r="T132" i="4"/>
  <c r="P139" i="4"/>
  <c r="R139" i="4"/>
  <c r="BK127" i="5"/>
  <c r="J127" i="5" s="1"/>
  <c r="J98" i="5" s="1"/>
  <c r="R127" i="5"/>
  <c r="R126" i="5"/>
  <c r="BK139" i="5"/>
  <c r="J139" i="5"/>
  <c r="J99" i="5" s="1"/>
  <c r="P139" i="5"/>
  <c r="T139" i="5"/>
  <c r="P142" i="5"/>
  <c r="T142" i="5"/>
  <c r="P149" i="5"/>
  <c r="T149" i="5"/>
  <c r="P152" i="5"/>
  <c r="T152" i="5"/>
  <c r="BK165" i="5"/>
  <c r="J165" i="5" s="1"/>
  <c r="J104" i="5" s="1"/>
  <c r="R165" i="5"/>
  <c r="P124" i="6"/>
  <c r="T124" i="6"/>
  <c r="P137" i="6"/>
  <c r="T137" i="6"/>
  <c r="P143" i="6"/>
  <c r="T143" i="6"/>
  <c r="P124" i="7"/>
  <c r="T124" i="7"/>
  <c r="P136" i="7"/>
  <c r="T136" i="7"/>
  <c r="P142" i="7"/>
  <c r="T142" i="7"/>
  <c r="BK125" i="8"/>
  <c r="J125" i="8" s="1"/>
  <c r="J98" i="8" s="1"/>
  <c r="R125" i="8"/>
  <c r="BK136" i="8"/>
  <c r="J136" i="8" s="1"/>
  <c r="J99" i="8" s="1"/>
  <c r="P136" i="8"/>
  <c r="T136" i="8"/>
  <c r="P144" i="8"/>
  <c r="T144" i="8"/>
  <c r="P147" i="8"/>
  <c r="R147" i="8"/>
  <c r="BK126" i="9"/>
  <c r="J126" i="9"/>
  <c r="J99" i="9" s="1"/>
  <c r="R126" i="9"/>
  <c r="R123" i="9" s="1"/>
  <c r="R122" i="9" s="1"/>
  <c r="BK131" i="9"/>
  <c r="J131" i="9"/>
  <c r="J100" i="9" s="1"/>
  <c r="P131" i="9"/>
  <c r="P123" i="9" s="1"/>
  <c r="P122" i="9" s="1"/>
  <c r="AU102" i="1" s="1"/>
  <c r="R131" i="9"/>
  <c r="BK135" i="9"/>
  <c r="J135" i="9" s="1"/>
  <c r="J101" i="9" s="1"/>
  <c r="P135" i="9"/>
  <c r="R135" i="9"/>
  <c r="T135" i="9"/>
  <c r="J91" i="2"/>
  <c r="J92" i="2"/>
  <c r="F119" i="2"/>
  <c r="F120" i="2"/>
  <c r="BF126" i="2"/>
  <c r="BF127" i="2"/>
  <c r="BF128" i="2"/>
  <c r="BF129" i="2"/>
  <c r="BF131" i="2"/>
  <c r="BF137" i="2"/>
  <c r="BF139" i="2"/>
  <c r="BF143" i="2"/>
  <c r="BF144" i="2"/>
  <c r="BF146" i="2"/>
  <c r="BF147" i="2"/>
  <c r="BF148" i="2"/>
  <c r="BF157" i="2"/>
  <c r="BF164" i="2"/>
  <c r="BF166" i="2"/>
  <c r="E85" i="3"/>
  <c r="F91" i="3"/>
  <c r="F92" i="3"/>
  <c r="BF126" i="3"/>
  <c r="BF127" i="3"/>
  <c r="BF133" i="3"/>
  <c r="BF135" i="3"/>
  <c r="BF138" i="3"/>
  <c r="BF139" i="3"/>
  <c r="BF143" i="3"/>
  <c r="BF144" i="3"/>
  <c r="BF146" i="3"/>
  <c r="BF148" i="3"/>
  <c r="BF149" i="3"/>
  <c r="F91" i="4"/>
  <c r="J92" i="4"/>
  <c r="J118" i="4"/>
  <c r="F119" i="4"/>
  <c r="BF127" i="4"/>
  <c r="BF130" i="4"/>
  <c r="BF133" i="4"/>
  <c r="BF134" i="4"/>
  <c r="BF137" i="4"/>
  <c r="BF140" i="4"/>
  <c r="BF145" i="4"/>
  <c r="BF147" i="4"/>
  <c r="BF148" i="4"/>
  <c r="BF149" i="4"/>
  <c r="BF150" i="4"/>
  <c r="BF151" i="4"/>
  <c r="BF153" i="4"/>
  <c r="E85" i="5"/>
  <c r="BF132" i="5"/>
  <c r="BF135" i="5"/>
  <c r="BF136" i="5"/>
  <c r="BF140" i="5"/>
  <c r="BF141" i="5"/>
  <c r="BF143" i="5"/>
  <c r="BF144" i="5"/>
  <c r="BF146" i="5"/>
  <c r="BF147" i="5"/>
  <c r="BF153" i="5"/>
  <c r="BF154" i="5"/>
  <c r="BF159" i="5"/>
  <c r="BF160" i="5"/>
  <c r="BF166" i="5"/>
  <c r="BF167" i="5"/>
  <c r="BF168" i="5"/>
  <c r="BF170" i="5"/>
  <c r="BK163" i="5"/>
  <c r="J163" i="5" s="1"/>
  <c r="J103" i="5" s="1"/>
  <c r="E85" i="6"/>
  <c r="F91" i="6"/>
  <c r="F92" i="6"/>
  <c r="J92" i="6"/>
  <c r="BF131" i="6"/>
  <c r="BF132" i="6"/>
  <c r="BF134" i="6"/>
  <c r="BF135" i="6"/>
  <c r="BF138" i="6"/>
  <c r="BF139" i="6"/>
  <c r="BF142" i="6"/>
  <c r="BF145" i="6"/>
  <c r="BF146" i="6"/>
  <c r="BF147" i="6"/>
  <c r="BF148" i="6"/>
  <c r="BF150" i="6"/>
  <c r="BF154" i="6"/>
  <c r="E85" i="7"/>
  <c r="F91" i="7"/>
  <c r="F92" i="7"/>
  <c r="BF125" i="7"/>
  <c r="BF129" i="7"/>
  <c r="BF130" i="7"/>
  <c r="BF131" i="7"/>
  <c r="BF133" i="7"/>
  <c r="BF135" i="7"/>
  <c r="BF137" i="7"/>
  <c r="BF138" i="7"/>
  <c r="BF140" i="7"/>
  <c r="BF144" i="7"/>
  <c r="BF148" i="7"/>
  <c r="BF149" i="7"/>
  <c r="BK152" i="7"/>
  <c r="J152" i="7"/>
  <c r="J101" i="7" s="1"/>
  <c r="E85" i="8"/>
  <c r="F91" i="8"/>
  <c r="J91" i="8"/>
  <c r="J92" i="8"/>
  <c r="F120" i="8"/>
  <c r="BF127" i="8"/>
  <c r="BF130" i="8"/>
  <c r="BF134" i="8"/>
  <c r="BF135" i="8"/>
  <c r="BF137" i="8"/>
  <c r="BF138" i="8"/>
  <c r="BF139" i="8"/>
  <c r="BF140" i="8"/>
  <c r="BF141" i="8"/>
  <c r="BF142" i="8"/>
  <c r="BF143" i="8"/>
  <c r="BF148" i="8"/>
  <c r="BF149" i="8"/>
  <c r="BF150" i="8"/>
  <c r="BF153" i="8"/>
  <c r="BF156" i="8"/>
  <c r="BF157" i="8"/>
  <c r="BF158" i="8"/>
  <c r="BF159" i="8"/>
  <c r="BF161" i="8"/>
  <c r="J89" i="9"/>
  <c r="J91" i="9"/>
  <c r="J92" i="9"/>
  <c r="BF127" i="9"/>
  <c r="BF128" i="9"/>
  <c r="BF132" i="9"/>
  <c r="BF138" i="9"/>
  <c r="BF140" i="9"/>
  <c r="BF143" i="9"/>
  <c r="BF145" i="9"/>
  <c r="E85" i="2"/>
  <c r="J89" i="2"/>
  <c r="BF130" i="2"/>
  <c r="BF132" i="2"/>
  <c r="BF133" i="2"/>
  <c r="BF134" i="2"/>
  <c r="BF135" i="2"/>
  <c r="BF138" i="2"/>
  <c r="BF140" i="2"/>
  <c r="BF141" i="2"/>
  <c r="BF145" i="2"/>
  <c r="BF149" i="2"/>
  <c r="BF150" i="2"/>
  <c r="BF151" i="2"/>
  <c r="BF153" i="2"/>
  <c r="BF155" i="2"/>
  <c r="BF156" i="2"/>
  <c r="BF158" i="2"/>
  <c r="BF159" i="2"/>
  <c r="BF160" i="2"/>
  <c r="BF161" i="2"/>
  <c r="BF162" i="2"/>
  <c r="BF163" i="2"/>
  <c r="BK152" i="2"/>
  <c r="J152" i="2" s="1"/>
  <c r="J101" i="2" s="1"/>
  <c r="BK165" i="2"/>
  <c r="J165" i="2"/>
  <c r="J103" i="2" s="1"/>
  <c r="J91" i="3"/>
  <c r="J92" i="3"/>
  <c r="BF125" i="3"/>
  <c r="BF128" i="3"/>
  <c r="BF129" i="3"/>
  <c r="BF130" i="3"/>
  <c r="BF131" i="3"/>
  <c r="BF134" i="3"/>
  <c r="BF136" i="3"/>
  <c r="BF137" i="3"/>
  <c r="BF141" i="3"/>
  <c r="BF142" i="3"/>
  <c r="BF145" i="3"/>
  <c r="BF147" i="3"/>
  <c r="BF150" i="3"/>
  <c r="BF152" i="3"/>
  <c r="BF154" i="3"/>
  <c r="BK151" i="3"/>
  <c r="J151" i="3"/>
  <c r="J101" i="3" s="1"/>
  <c r="BK153" i="3"/>
  <c r="J153" i="3" s="1"/>
  <c r="J102" i="3" s="1"/>
  <c r="E85" i="4"/>
  <c r="BF125" i="4"/>
  <c r="BF126" i="4"/>
  <c r="BF128" i="4"/>
  <c r="BF129" i="4"/>
  <c r="BF131" i="4"/>
  <c r="BF135" i="4"/>
  <c r="BF136" i="4"/>
  <c r="BF138" i="4"/>
  <c r="BF141" i="4"/>
  <c r="BF142" i="4"/>
  <c r="BF143" i="4"/>
  <c r="BF144" i="4"/>
  <c r="BF146" i="4"/>
  <c r="BF155" i="4"/>
  <c r="BK152" i="4"/>
  <c r="J152" i="4" s="1"/>
  <c r="J101" i="4" s="1"/>
  <c r="BK154" i="4"/>
  <c r="J154" i="4"/>
  <c r="J102" i="4" s="1"/>
  <c r="J89" i="5"/>
  <c r="F91" i="5"/>
  <c r="J91" i="5"/>
  <c r="F92" i="5"/>
  <c r="J92" i="5"/>
  <c r="BF128" i="5"/>
  <c r="BF129" i="5"/>
  <c r="BF130" i="5"/>
  <c r="BF131" i="5"/>
  <c r="BF133" i="5"/>
  <c r="BF134" i="5"/>
  <c r="BF137" i="5"/>
  <c r="BF138" i="5"/>
  <c r="BF145" i="5"/>
  <c r="BF148" i="5"/>
  <c r="BF150" i="5"/>
  <c r="BF151" i="5"/>
  <c r="BF155" i="5"/>
  <c r="BF156" i="5"/>
  <c r="BF157" i="5"/>
  <c r="BF158" i="5"/>
  <c r="BF161" i="5"/>
  <c r="BF162" i="5"/>
  <c r="BF164" i="5"/>
  <c r="BF169" i="5"/>
  <c r="BF172" i="5"/>
  <c r="BK171" i="5"/>
  <c r="J171" i="5" s="1"/>
  <c r="J105" i="5" s="1"/>
  <c r="J91" i="6"/>
  <c r="BF125" i="6"/>
  <c r="BF126" i="6"/>
  <c r="BF127" i="6"/>
  <c r="BF128" i="6"/>
  <c r="BF129" i="6"/>
  <c r="BF130" i="6"/>
  <c r="BF133" i="6"/>
  <c r="BF136" i="6"/>
  <c r="BF140" i="6"/>
  <c r="BF141" i="6"/>
  <c r="BF144" i="6"/>
  <c r="BF149" i="6"/>
  <c r="BF151" i="6"/>
  <c r="BF152" i="6"/>
  <c r="BF156" i="6"/>
  <c r="BK153" i="6"/>
  <c r="J153" i="6"/>
  <c r="J101" i="6" s="1"/>
  <c r="BK155" i="6"/>
  <c r="J155" i="6" s="1"/>
  <c r="J102" i="6" s="1"/>
  <c r="J89" i="7"/>
  <c r="J91" i="7"/>
  <c r="J92" i="7"/>
  <c r="BF126" i="7"/>
  <c r="BF127" i="7"/>
  <c r="BF128" i="7"/>
  <c r="BF132" i="7"/>
  <c r="BF134" i="7"/>
  <c r="BF139" i="7"/>
  <c r="BF141" i="7"/>
  <c r="BF143" i="7"/>
  <c r="BF145" i="7"/>
  <c r="BF146" i="7"/>
  <c r="BF147" i="7"/>
  <c r="BF150" i="7"/>
  <c r="BF151" i="7"/>
  <c r="BF153" i="7"/>
  <c r="BF155" i="7"/>
  <c r="BK154" i="7"/>
  <c r="J154" i="7"/>
  <c r="J102" i="7" s="1"/>
  <c r="J89" i="8"/>
  <c r="BF126" i="8"/>
  <c r="BF128" i="8"/>
  <c r="BF129" i="8"/>
  <c r="BF131" i="8"/>
  <c r="BF132" i="8"/>
  <c r="BF133" i="8"/>
  <c r="BF145" i="8"/>
  <c r="BF146" i="8"/>
  <c r="BF151" i="8"/>
  <c r="BF152" i="8"/>
  <c r="BF154" i="8"/>
  <c r="BF155" i="8"/>
  <c r="BF163" i="8"/>
  <c r="BK160" i="8"/>
  <c r="J160" i="8" s="1"/>
  <c r="J102" i="8" s="1"/>
  <c r="BK162" i="8"/>
  <c r="J162" i="8"/>
  <c r="J103" i="8" s="1"/>
  <c r="E85" i="9"/>
  <c r="F91" i="9"/>
  <c r="F92" i="9"/>
  <c r="BF125" i="9"/>
  <c r="BF129" i="9"/>
  <c r="BF130" i="9"/>
  <c r="BF133" i="9"/>
  <c r="BF134" i="9"/>
  <c r="BF136" i="9"/>
  <c r="BF137" i="9"/>
  <c r="BF139" i="9"/>
  <c r="BF141" i="9"/>
  <c r="BF142" i="9"/>
  <c r="BK124" i="9"/>
  <c r="J124" i="9"/>
  <c r="J98" i="9" s="1"/>
  <c r="BK144" i="9"/>
  <c r="J144" i="9" s="1"/>
  <c r="J102" i="9" s="1"/>
  <c r="J33" i="2"/>
  <c r="AV95" i="1" s="1"/>
  <c r="F36" i="3"/>
  <c r="BC96" i="1" s="1"/>
  <c r="F36" i="4"/>
  <c r="BC97" i="1" s="1"/>
  <c r="F33" i="5"/>
  <c r="AZ98" i="1" s="1"/>
  <c r="J33" i="6"/>
  <c r="AV99" i="1" s="1"/>
  <c r="F33" i="7"/>
  <c r="AZ100" i="1" s="1"/>
  <c r="F36" i="7"/>
  <c r="BC100" i="1" s="1"/>
  <c r="J33" i="8"/>
  <c r="AV101" i="1" s="1"/>
  <c r="F36" i="9"/>
  <c r="BC102" i="1" s="1"/>
  <c r="F35" i="2"/>
  <c r="BB95" i="1" s="1"/>
  <c r="F35" i="3"/>
  <c r="BB96" i="1" s="1"/>
  <c r="F35" i="4"/>
  <c r="BB97" i="1" s="1"/>
  <c r="J33" i="5"/>
  <c r="AV98" i="1" s="1"/>
  <c r="F35" i="6"/>
  <c r="BB99" i="1" s="1"/>
  <c r="F37" i="7"/>
  <c r="BD100" i="1" s="1"/>
  <c r="F35" i="8"/>
  <c r="BB101" i="1" s="1"/>
  <c r="F33" i="9"/>
  <c r="AZ102" i="1" s="1"/>
  <c r="F37" i="9"/>
  <c r="BD102" i="1" s="1"/>
  <c r="F36" i="2"/>
  <c r="BC95" i="1" s="1"/>
  <c r="J33" i="3"/>
  <c r="AV96" i="1" s="1"/>
  <c r="J33" i="4"/>
  <c r="AV97" i="1" s="1"/>
  <c r="F35" i="5"/>
  <c r="BB98" i="1" s="1"/>
  <c r="F37" i="5"/>
  <c r="BD98" i="1" s="1"/>
  <c r="F36" i="6"/>
  <c r="BC99" i="1" s="1"/>
  <c r="F35" i="7"/>
  <c r="BB100" i="1" s="1"/>
  <c r="F36" i="8"/>
  <c r="BC101" i="1" s="1"/>
  <c r="J33" i="9"/>
  <c r="AV102" i="1" s="1"/>
  <c r="F33" i="2"/>
  <c r="AZ95" i="1" s="1"/>
  <c r="F37" i="2"/>
  <c r="BD95" i="1" s="1"/>
  <c r="F33" i="3"/>
  <c r="AZ96" i="1" s="1"/>
  <c r="F37" i="3"/>
  <c r="BD96" i="1" s="1"/>
  <c r="F33" i="4"/>
  <c r="AZ97" i="1" s="1"/>
  <c r="F37" i="4"/>
  <c r="BD97" i="1" s="1"/>
  <c r="F36" i="5"/>
  <c r="BC98" i="1" s="1"/>
  <c r="F33" i="6"/>
  <c r="AZ99" i="1" s="1"/>
  <c r="F37" i="6"/>
  <c r="BD99" i="1" s="1"/>
  <c r="J33" i="7"/>
  <c r="AV100" i="1" s="1"/>
  <c r="F33" i="8"/>
  <c r="AZ101" i="1" s="1"/>
  <c r="F37" i="8"/>
  <c r="BD101" i="1" s="1"/>
  <c r="F35" i="9"/>
  <c r="BB102" i="1" s="1"/>
  <c r="T123" i="7" l="1"/>
  <c r="T122" i="7" s="1"/>
  <c r="P123" i="7"/>
  <c r="P122" i="7" s="1"/>
  <c r="AU100" i="1" s="1"/>
  <c r="T123" i="6"/>
  <c r="T122" i="6"/>
  <c r="R123" i="4"/>
  <c r="R122" i="4"/>
  <c r="P124" i="8"/>
  <c r="P123" i="8"/>
  <c r="AU101" i="1" s="1"/>
  <c r="R123" i="7"/>
  <c r="R122" i="7" s="1"/>
  <c r="BK123" i="7"/>
  <c r="J123" i="7" s="1"/>
  <c r="J97" i="7" s="1"/>
  <c r="BK123" i="6"/>
  <c r="J123" i="6"/>
  <c r="J97" i="6" s="1"/>
  <c r="T123" i="4"/>
  <c r="T122" i="4" s="1"/>
  <c r="P123" i="3"/>
  <c r="P122" i="3" s="1"/>
  <c r="AU96" i="1" s="1"/>
  <c r="R124" i="2"/>
  <c r="R123" i="2"/>
  <c r="BK124" i="2"/>
  <c r="J124" i="2"/>
  <c r="J97" i="2" s="1"/>
  <c r="R124" i="8"/>
  <c r="R123" i="8" s="1"/>
  <c r="P123" i="6"/>
  <c r="P122" i="6" s="1"/>
  <c r="AU99" i="1" s="1"/>
  <c r="R125" i="5"/>
  <c r="R123" i="3"/>
  <c r="R122" i="3" s="1"/>
  <c r="T124" i="2"/>
  <c r="T123" i="2" s="1"/>
  <c r="T124" i="8"/>
  <c r="T123" i="8" s="1"/>
  <c r="R123" i="6"/>
  <c r="R122" i="6" s="1"/>
  <c r="T126" i="5"/>
  <c r="T125" i="5" s="1"/>
  <c r="P126" i="5"/>
  <c r="P125" i="5" s="1"/>
  <c r="AU98" i="1" s="1"/>
  <c r="P123" i="4"/>
  <c r="P122" i="4"/>
  <c r="AU97" i="1" s="1"/>
  <c r="T123" i="3"/>
  <c r="T122" i="3" s="1"/>
  <c r="P124" i="2"/>
  <c r="P123" i="2" s="1"/>
  <c r="AU95" i="1" s="1"/>
  <c r="J125" i="2"/>
  <c r="J98" i="2"/>
  <c r="J124" i="6"/>
  <c r="J98" i="6"/>
  <c r="J124" i="7"/>
  <c r="J98" i="7"/>
  <c r="BK124" i="8"/>
  <c r="J124" i="8"/>
  <c r="J97" i="8" s="1"/>
  <c r="BK123" i="3"/>
  <c r="J123" i="3" s="1"/>
  <c r="J97" i="3" s="1"/>
  <c r="BK123" i="4"/>
  <c r="BK122" i="4"/>
  <c r="J122" i="4" s="1"/>
  <c r="J96" i="4" s="1"/>
  <c r="BK126" i="5"/>
  <c r="J126" i="5"/>
  <c r="J97" i="5" s="1"/>
  <c r="BK123" i="9"/>
  <c r="BK122" i="9" s="1"/>
  <c r="J122" i="9" s="1"/>
  <c r="J96" i="9" s="1"/>
  <c r="AZ94" i="1"/>
  <c r="W29" i="1" s="1"/>
  <c r="BC94" i="1"/>
  <c r="W32" i="1" s="1"/>
  <c r="J34" i="3"/>
  <c r="AW96" i="1" s="1"/>
  <c r="AT96" i="1" s="1"/>
  <c r="F34" i="5"/>
  <c r="BA98" i="1"/>
  <c r="F34" i="7"/>
  <c r="BA100" i="1"/>
  <c r="J34" i="9"/>
  <c r="AW102" i="1"/>
  <c r="AT102" i="1" s="1"/>
  <c r="BD94" i="1"/>
  <c r="W33" i="1" s="1"/>
  <c r="F34" i="3"/>
  <c r="BA96" i="1" s="1"/>
  <c r="J34" i="5"/>
  <c r="AW98" i="1" s="1"/>
  <c r="AT98" i="1" s="1"/>
  <c r="J34" i="7"/>
  <c r="AW100" i="1"/>
  <c r="AT100" i="1" s="1"/>
  <c r="F34" i="9"/>
  <c r="BA102" i="1" s="1"/>
  <c r="BB94" i="1"/>
  <c r="AX94" i="1" s="1"/>
  <c r="J34" i="2"/>
  <c r="AW95" i="1" s="1"/>
  <c r="AT95" i="1" s="1"/>
  <c r="J34" i="4"/>
  <c r="AW97" i="1"/>
  <c r="AT97" i="1" s="1"/>
  <c r="J34" i="6"/>
  <c r="AW99" i="1" s="1"/>
  <c r="AT99" i="1" s="1"/>
  <c r="J34" i="8"/>
  <c r="AW101" i="1"/>
  <c r="AT101" i="1" s="1"/>
  <c r="F34" i="2"/>
  <c r="BA95" i="1" s="1"/>
  <c r="F34" i="4"/>
  <c r="BA97" i="1" s="1"/>
  <c r="F34" i="6"/>
  <c r="BA99" i="1" s="1"/>
  <c r="F34" i="8"/>
  <c r="BA101" i="1" s="1"/>
  <c r="BK123" i="2" l="1"/>
  <c r="J123" i="2" s="1"/>
  <c r="J96" i="2" s="1"/>
  <c r="J123" i="4"/>
  <c r="J97" i="4"/>
  <c r="BK125" i="5"/>
  <c r="J125" i="5"/>
  <c r="BK122" i="6"/>
  <c r="J122" i="6"/>
  <c r="BK122" i="7"/>
  <c r="J122" i="7"/>
  <c r="BK123" i="8"/>
  <c r="J123" i="8"/>
  <c r="J96" i="8" s="1"/>
  <c r="J123" i="9"/>
  <c r="J97" i="9" s="1"/>
  <c r="BK122" i="3"/>
  <c r="J122" i="3" s="1"/>
  <c r="J96" i="3" s="1"/>
  <c r="AU94" i="1"/>
  <c r="BA94" i="1"/>
  <c r="W30" i="1" s="1"/>
  <c r="J30" i="6"/>
  <c r="AG99" i="1" s="1"/>
  <c r="AN99" i="1" s="1"/>
  <c r="J30" i="7"/>
  <c r="AG100" i="1"/>
  <c r="AN100" i="1" s="1"/>
  <c r="J30" i="9"/>
  <c r="AG102" i="1" s="1"/>
  <c r="AN102" i="1" s="1"/>
  <c r="W31" i="1"/>
  <c r="J30" i="5"/>
  <c r="AG98" i="1" s="1"/>
  <c r="AN98" i="1" s="1"/>
  <c r="AV94" i="1"/>
  <c r="AK29" i="1"/>
  <c r="AY94" i="1"/>
  <c r="J30" i="4"/>
  <c r="AG97" i="1" s="1"/>
  <c r="AN97" i="1" s="1"/>
  <c r="J39" i="4" l="1"/>
  <c r="J96" i="5"/>
  <c r="J96" i="6"/>
  <c r="J39" i="7"/>
  <c r="J96" i="7"/>
  <c r="J39" i="9"/>
  <c r="J39" i="5"/>
  <c r="J39" i="6"/>
  <c r="AW94" i="1"/>
  <c r="AK30" i="1"/>
  <c r="J30" i="2"/>
  <c r="AG95" i="1"/>
  <c r="AN95" i="1" s="1"/>
  <c r="J30" i="3"/>
  <c r="AG96" i="1" s="1"/>
  <c r="AN96" i="1" s="1"/>
  <c r="J30" i="8"/>
  <c r="AG101" i="1"/>
  <c r="AN101" i="1" s="1"/>
  <c r="J39" i="2" l="1"/>
  <c r="J39" i="3"/>
  <c r="J39" i="8"/>
  <c r="AG94" i="1"/>
  <c r="AT94" i="1"/>
  <c r="AN94" i="1" l="1"/>
  <c r="AK26" i="1"/>
  <c r="AK35" i="1" s="1"/>
</calcChain>
</file>

<file path=xl/sharedStrings.xml><?xml version="1.0" encoding="utf-8"?>
<sst xmlns="http://schemas.openxmlformats.org/spreadsheetml/2006/main" count="4659" uniqueCount="427">
  <si>
    <t>Export Komplet</t>
  </si>
  <si>
    <t/>
  </si>
  <si>
    <t>2.0</t>
  </si>
  <si>
    <t>False</t>
  </si>
  <si>
    <t>{e8bd0481-5754-4e57-896e-46f411e7bbad}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</si>
  <si>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</si>
  <si>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</si>
  <si>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</si>
  <si>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</si>
  <si>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</si>
  <si>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</si>
  <si>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</si>
  <si>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</si>
  <si>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</si>
  <si>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</si>
  <si>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</si>
  <si>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</si>
  <si>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</si>
  <si>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</si>
  <si>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</si>
  <si>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</si>
  <si>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</si>
  <si>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</si>
  <si>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</si>
  <si>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</si>
  <si>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</si>
  <si>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</si>
  <si>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</si>
  <si>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</si>
  <si>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</si>
  <si>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</si>
  <si>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</si>
  <si>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</si>
  <si>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</si>
  <si>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</si>
  <si>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</si>
  <si>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</si>
  <si>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</si>
  <si>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</si>
  <si>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</si>
  <si>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</si>
  <si>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</si>
  <si>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</si>
  <si>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</si>
  <si>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</si>
  <si>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</si>
  <si>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</si>
  <si>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</si>
  <si>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</si>
  <si>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</si>
  <si>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</si>
  <si>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</si>
  <si>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</si>
  <si>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</si>
  <si>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</si>
  <si>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</si>
  <si>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</si>
  <si>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</si>
  <si>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</si>
  <si>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</si>
  <si>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</si>
  <si>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</si>
  <si>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</si>
  <si>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</si>
  <si>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</si>
  <si>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</si>
  <si>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</si>
  <si>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</si>
  <si>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</si>
  <si>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</si>
  <si>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</si>
  <si>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</si>
  <si>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</si>
  <si>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</si>
  <si>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1.</t>
  </si>
  <si>
    <t xml:space="preserve"> Rekonštrukcia chodníka spájajúceho ulice Osloboditeľov a Tyršova </t>
  </si>
  <si>
    <t>STA</t>
  </si>
  <si>
    <t>1</t>
  </si>
  <si>
    <t>{90c83128-4fab-4f5c-a1d7-2f747d769e01}</t>
  </si>
  <si>
    <t>2.</t>
  </si>
  <si>
    <t>Oprava chodníka na Sokolovskej ul. od križovatky s ul. Ševčenkovou po križovatku s ul. Duchnovičovou</t>
  </si>
  <si>
    <t>{800b41f5-a491-481c-abd3-b34b0089f366}</t>
  </si>
  <si>
    <t>3.</t>
  </si>
  <si>
    <t xml:space="preserve"> Oprava chodníka pri BD Třebíčska 11 so zriadením bezbariérového prístupu na parkovisko</t>
  </si>
  <si>
    <t>{6a9ce986-aa5b-4552-b97a-fbc3d529da34}</t>
  </si>
  <si>
    <t>4.</t>
  </si>
  <si>
    <t xml:space="preserve"> Rekonštrukcia  komunikácie na Orechovej u. od RD s.č. 2335-12 po križovatku s ul. Fučíkové sady</t>
  </si>
  <si>
    <t>{20dbb646-2866-4b3f-aa66-e1ae5b0c7723}</t>
  </si>
  <si>
    <t>5.</t>
  </si>
  <si>
    <t xml:space="preserve"> Rekonštrukcia chodníka  od zel. trhoviska k BD Dobrianskeho 1668</t>
  </si>
  <si>
    <t>{ffa4c6c2-0ea0-4ae3-9e8a-ba886fed92f7}</t>
  </si>
  <si>
    <t>6.</t>
  </si>
  <si>
    <t xml:space="preserve"> Rekonštrukcia chodníka na križovatke ulíc Sokolovská - Ševčenkova</t>
  </si>
  <si>
    <t>{f98ce198-bcca-4e0e-8be8-67db45c20ddc}</t>
  </si>
  <si>
    <t>7.</t>
  </si>
  <si>
    <t>Oprava asfaltovej komunikácie pri BD Námestie slobody 1732/1</t>
  </si>
  <si>
    <t>{c97347b9-f77a-41bb-a1a0-17337f07d8ec}</t>
  </si>
  <si>
    <t>8.</t>
  </si>
  <si>
    <t>Oprava asfaltového povrchu pred nákupným centrom na ul. SNP</t>
  </si>
  <si>
    <t>{f70257b4-cf17-46ea-91ab-1c190257259e}</t>
  </si>
  <si>
    <t>KRYCÍ LIST ROZPOČTU</t>
  </si>
  <si>
    <t>Objekt:</t>
  </si>
  <si>
    <t xml:space="preserve">1. -  Rekonštrukcia chodníka spájajúceho ulice Osloboditeľov a Tyršova </t>
  </si>
  <si>
    <t>REKAPITULÁCIA ROZPOČTU</t>
  </si>
  <si>
    <t>Kód dielu - Popis</t>
  </si>
  <si>
    <t>Cena celkom [EUR]</t>
  </si>
  <si>
    <t>Náklady z rozpočtu</t>
  </si>
  <si>
    <t>-1</t>
  </si>
  <si>
    <t>HSV - Práce a dodávky HSV- spojovací chodník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</si>
  <si>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</si>
  <si>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</si>
  <si>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</si>
  <si>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</si>
  <si>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PSV - Práce a dodávky HSV - chodník pred Mlynom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</si>
  <si>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</si>
  <si>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</si>
  <si>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</si>
  <si>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</si>
  <si>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</si>
  <si>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</si>
  <si>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</si>
  <si>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</si>
  <si>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</si>
  <si>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</si>
  <si>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</si>
  <si>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</si>
  <si>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</si>
  <si>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</si>
  <si>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HSV- spojovací chodník</t>
  </si>
  <si>
    <t>ROZPOCET</t>
  </si>
  <si>
    <t>Zemné práce</t>
  </si>
  <si>
    <t>K</t>
  </si>
  <si>
    <t>113107141</t>
  </si>
  <si>
    <t>Odstránenie krytuv ploche do 200 m2 asfaltového, hr. vrstvy do 50 mm,  -0,09800t</t>
  </si>
  <si>
    <t>m2</t>
  </si>
  <si>
    <t>4</t>
  </si>
  <si>
    <t>2</t>
  </si>
  <si>
    <t>113206111</t>
  </si>
  <si>
    <t>Vytrhanie obrúb betónových, s vybúraním lôžka, z krajníkov alebo obrubníkov stojatých,  -0,14500t</t>
  </si>
  <si>
    <t>m</t>
  </si>
  <si>
    <t>3</t>
  </si>
  <si>
    <t>121101111</t>
  </si>
  <si>
    <t>Odstránenie ornice s vodor. premiestn. na hromady, so zložením na vzdialenosť do 100 m a do 100m3</t>
  </si>
  <si>
    <t>m3</t>
  </si>
  <si>
    <t>6</t>
  </si>
  <si>
    <t>122201101</t>
  </si>
  <si>
    <t>Odkopávka a prekopávka nezapažená  na rozšírenie v hornine 3, do 100 m3</t>
  </si>
  <si>
    <t>8</t>
  </si>
  <si>
    <t>5</t>
  </si>
  <si>
    <t>122201109</t>
  </si>
  <si>
    <t>Odkopávky a prekopávky nezapažené. Príplatok k cenám za lepivosť horniny 3</t>
  </si>
  <si>
    <t>10</t>
  </si>
  <si>
    <t>162501102</t>
  </si>
  <si>
    <t>Vodorovné premiestnenie výkopku po spevnenej ceste z horniny tr.1-4, do 100 m3 na vzdialenosť do 3000 m</t>
  </si>
  <si>
    <t>12</t>
  </si>
  <si>
    <t>7</t>
  </si>
  <si>
    <t>171201201</t>
  </si>
  <si>
    <t>Uloženie sypaniny na skládky do 100 m3</t>
  </si>
  <si>
    <t>14</t>
  </si>
  <si>
    <t>180402111</t>
  </si>
  <si>
    <t>Založenie trávnika parkového výsevom v rovine do 1:5</t>
  </si>
  <si>
    <t>16</t>
  </si>
  <si>
    <t>9</t>
  </si>
  <si>
    <t>181101102</t>
  </si>
  <si>
    <t>Úprava pláne v zárezoch v hornine 1-4 so zhutnením</t>
  </si>
  <si>
    <t>18</t>
  </si>
  <si>
    <t>181301102</t>
  </si>
  <si>
    <t>Rozprestretie ornice v rovine, plocha do 500 m2, hr.do 150 mm</t>
  </si>
  <si>
    <t>Komunikácie</t>
  </si>
  <si>
    <t>11</t>
  </si>
  <si>
    <t>564760211</t>
  </si>
  <si>
    <t>Podklad alebo kryt z kameniva hrubého drveného veľ. 16-32 mm s rozprestretím a zhutnením hr. 200 mm</t>
  </si>
  <si>
    <t>22</t>
  </si>
  <si>
    <t>567114211</t>
  </si>
  <si>
    <t>Podklad z podkladového betónu PB II tr. C 16/20 hr. 100 mm</t>
  </si>
  <si>
    <t>24</t>
  </si>
  <si>
    <t>13</t>
  </si>
  <si>
    <t>573211111</t>
  </si>
  <si>
    <t>Postrek asfaltový spojovací bez posypu kamenivom z asfaltu cestného v množstve 0,70 kg/m2</t>
  </si>
  <si>
    <t>26</t>
  </si>
  <si>
    <t>576129911</t>
  </si>
  <si>
    <t>Podklad  kameniva drveného obaleného asfaltom so zhutnením hr. 30 mm</t>
  </si>
  <si>
    <t>28</t>
  </si>
  <si>
    <t>15</t>
  </si>
  <si>
    <t>577134211</t>
  </si>
  <si>
    <t>Asfaltový betón vrstva obrusná AC 11 O v pruhu š. do 3 m z nemodifik. asfaltu tr. I, po zhutnení hr. 40 mm</t>
  </si>
  <si>
    <t>30</t>
  </si>
  <si>
    <t>Ostatné konštrukcie a práce-búranie</t>
  </si>
  <si>
    <t>917762111</t>
  </si>
  <si>
    <t>Osadenie chodník. obrubníka betónového ležatého do lôžka z betónu prosteho tr. C 12/15 s bočnou oporou</t>
  </si>
  <si>
    <t>32</t>
  </si>
  <si>
    <t>17</t>
  </si>
  <si>
    <t>M</t>
  </si>
  <si>
    <t>592170002100</t>
  </si>
  <si>
    <t>Obrubník PREMAC cestný, lxšxv 1000x100x200 mm, skosenie 15/15 mm</t>
  </si>
  <si>
    <t>ks</t>
  </si>
  <si>
    <t>34</t>
  </si>
  <si>
    <t>918101111</t>
  </si>
  <si>
    <t>Lôžko pod obrubníky, krajníky alebo obruby z dlažobných kociek z betónu prostého tr. C 12/15</t>
  </si>
  <si>
    <t>36</t>
  </si>
  <si>
    <t>19</t>
  </si>
  <si>
    <t>919735111</t>
  </si>
  <si>
    <t>Rezanie existujúceho asfaltového krytu alebo podkladu hĺbky do 50 mm</t>
  </si>
  <si>
    <t>38</t>
  </si>
  <si>
    <t>938909315</t>
  </si>
  <si>
    <t>Odstránenie blata, prachu alebo hlineného nánosu, z povrchu podkladu alebo krytu bet. alebo asfalt. zametacou kefou</t>
  </si>
  <si>
    <t>40</t>
  </si>
  <si>
    <t>21</t>
  </si>
  <si>
    <t>979082315</t>
  </si>
  <si>
    <t>Vodorovná doprava sutiny a vybúraných hmôt bez naloženia ale so zložením do 3000 m</t>
  </si>
  <si>
    <t>t</t>
  </si>
  <si>
    <t>42</t>
  </si>
  <si>
    <t>979082319</t>
  </si>
  <si>
    <t>Príplatok k cenám za každých ďalších aj začatých 1000 m pre vodorovnú dopravu sutiny a vybúraných hmôt</t>
  </si>
  <si>
    <t>44</t>
  </si>
  <si>
    <t>23</t>
  </si>
  <si>
    <t>979086112</t>
  </si>
  <si>
    <t>Nakladanie alebo prekladanie na dopravný prostriedok pri vodorovnej doprave sutiny a vybúraných hmôt</t>
  </si>
  <si>
    <t>46</t>
  </si>
  <si>
    <t>979089612</t>
  </si>
  <si>
    <t>Poplatok za skladovanie - iné odpady zo stavieb a demolácií (17 09), ostatné</t>
  </si>
  <si>
    <t>48</t>
  </si>
  <si>
    <t>99</t>
  </si>
  <si>
    <t>Presun hmôt HSV</t>
  </si>
  <si>
    <t>25</t>
  </si>
  <si>
    <t>998225111</t>
  </si>
  <si>
    <t>Presun hmôt pre pozemnú komunikáciu a letisko s krytom asfaltovým akejkoľvek dĺžky objektu</t>
  </si>
  <si>
    <t>50</t>
  </si>
  <si>
    <t>PSV</t>
  </si>
  <si>
    <t>Práce a dodávky HSV - chodník pred Mlynom</t>
  </si>
  <si>
    <t>113154110</t>
  </si>
  <si>
    <t>Frézovanie bet. podkladu alebo krytu bez prek., plochy do 500 m2, pruh š. do 0,5 m, hr. do 30 mm  0,076 t</t>
  </si>
  <si>
    <t>1447911223</t>
  </si>
  <si>
    <t>27</t>
  </si>
  <si>
    <t>780685181</t>
  </si>
  <si>
    <t>1105340412</t>
  </si>
  <si>
    <t>29</t>
  </si>
  <si>
    <t>919735121</t>
  </si>
  <si>
    <t>Rezanie existujúceho betónového krytu alebo podkladu hĺbky do 50  mm</t>
  </si>
  <si>
    <t>-1825554822</t>
  </si>
  <si>
    <t>-1457406637</t>
  </si>
  <si>
    <t>31</t>
  </si>
  <si>
    <t>1582596604</t>
  </si>
  <si>
    <t>116563134</t>
  </si>
  <si>
    <t>33</t>
  </si>
  <si>
    <t>1681204418</t>
  </si>
  <si>
    <t>644952920</t>
  </si>
  <si>
    <t>35</t>
  </si>
  <si>
    <t>1215928833</t>
  </si>
  <si>
    <t>VRN</t>
  </si>
  <si>
    <t>Vedľajšie rozpočtové náklady</t>
  </si>
  <si>
    <t>000300013</t>
  </si>
  <si>
    <t>Geodetické práce - vykonávané pred výstavbou určenie priebehu nadzemného alebo podzemného existujúceho aj plánovaného vedenia</t>
  </si>
  <si>
    <t>eur</t>
  </si>
  <si>
    <t>52</t>
  </si>
  <si>
    <t>2. - Oprava chodníka na Sokolovskej ul. od križovatky s ul. Ševčenkovou po križovatku s ul. Duchnovičovou</t>
  </si>
  <si>
    <t>HSV - Práce a dodávky HSV</t>
  </si>
  <si>
    <t>Práce a dodávky HSV</t>
  </si>
  <si>
    <t>113107131</t>
  </si>
  <si>
    <t>Odstránenie krytu v ploche do 200 m2 z betónu prostého, hr. vrstvy do 150 mm,  -0,22500t</t>
  </si>
  <si>
    <t>113107241</t>
  </si>
  <si>
    <t>Odstránenie krytu v ploche nad 200 m2 asfaltového, hr. vrstvy do 50 mm,  -0,09800t</t>
  </si>
  <si>
    <t>113202111</t>
  </si>
  <si>
    <t>Vytrhanie obrúb kamenných, s vybúraním lôžka, z krajníkov alebo obrubníkov stojatých,  -0,14500t</t>
  </si>
  <si>
    <t>005720001400</t>
  </si>
  <si>
    <t>Osivá tráv - semená parkovej zmesi</t>
  </si>
  <si>
    <t>kg</t>
  </si>
  <si>
    <t>103640000100</t>
  </si>
  <si>
    <t>Zemina pre terénne úpravy - ornica</t>
  </si>
  <si>
    <t>565132111</t>
  </si>
  <si>
    <t>Vyrovnanie povrchu doterajšieho podkladu obaľovaným kamenivom</t>
  </si>
  <si>
    <t>566902151</t>
  </si>
  <si>
    <t>Vyspravenie podkladu po prekopoch inžinierskych sietí plochy do 15 m2 asfaltovým betónom ACP, po zhutnení hr. 100 mm</t>
  </si>
  <si>
    <t>566902161</t>
  </si>
  <si>
    <t>Vyspravenie podkladu po prekopoch inžinierskych sietí plochy do 15 m2 podkladovým betónom PB I tr. C 20/25 hr. 100 mm</t>
  </si>
  <si>
    <t>899232119</t>
  </si>
  <si>
    <t>Výšková úprava  mreže anglického dvorca</t>
  </si>
  <si>
    <t>899332111</t>
  </si>
  <si>
    <t>Výšková úprava uličného vstupu alebo vpuste</t>
  </si>
  <si>
    <t>916361112</t>
  </si>
  <si>
    <t>Osadenie cestného obrubníka betónového ležatého do lôžka z betónu prostého tr. C 16/20 s bočnou oporou</t>
  </si>
  <si>
    <t>592170002400</t>
  </si>
  <si>
    <t>Obrubník PREMAC cestný nábehový, lxšxv 1000x200x150(100) mm</t>
  </si>
  <si>
    <t>916362112</t>
  </si>
  <si>
    <t>Osadenie cestného obrubníka betónového stojatého do lôžka z betónu prostého tr. C 16/20 s bočnou oporou</t>
  </si>
  <si>
    <t>938909311</t>
  </si>
  <si>
    <t>Odstránenie blata, prachu alebo hlineného nánosu, z povrchu podkladu alebo krytu bet. alebo asfalt.</t>
  </si>
  <si>
    <t>966088899</t>
  </si>
  <si>
    <t>Odstránenie zábradlia s oceľ.  rúrok</t>
  </si>
  <si>
    <t>979082213</t>
  </si>
  <si>
    <t>Vodorovná doprava sutiny so zložením a hrubým urovnaním na vzdialenosť do 1 km</t>
  </si>
  <si>
    <t>979082219</t>
  </si>
  <si>
    <t>Príplatok k cene za každý ďalší aj začatý 1 km nad 1 km pre vodorovnú dopravu sutiny</t>
  </si>
  <si>
    <t>979087212</t>
  </si>
  <si>
    <t>Nakladanie na dopravné prostriedky pre vodorovnú dopravu sutiny</t>
  </si>
  <si>
    <t>979089212</t>
  </si>
  <si>
    <t>Poplatok za skladovanie - bitúmenové zmesi, uholný decht, dechtové výrobky (17 03 ), ostatné</t>
  </si>
  <si>
    <t>3. -  Oprava chodníka pri BD Třebíčska 11 so zriadením bezbariérového prístupu na parkovisko</t>
  </si>
  <si>
    <t>Odkopávka a prekopávka nezapažená v hornine 3, do 100 m3</t>
  </si>
  <si>
    <t>564851111</t>
  </si>
  <si>
    <t>Podklad zo štrkodrviny s rozprestretím a zhutnením, po zhutnení hr. 150 mm</t>
  </si>
  <si>
    <t>572953111</t>
  </si>
  <si>
    <t>Vyspravenie krytu vozovky po prekopoch inžinierskych sietí do 15 m2 asfaltovým betónom AC hr. od 30 do 50 mm</t>
  </si>
  <si>
    <t>917862112</t>
  </si>
  <si>
    <t>Osadenie chodník. obrubníka betónového stojatého do lôžka z betónu prosteho tr. C 16/20 s bočnou oporou</t>
  </si>
  <si>
    <t>919731122</t>
  </si>
  <si>
    <t>Zarovnanie styčnej plochy pozdĺž vybúranej časti komunikácie asfaltovej hr. nad 50 do 100 mm</t>
  </si>
  <si>
    <t>919735112</t>
  </si>
  <si>
    <t>Rezanie existujúceho asfaltového krytu alebo podkladu hĺbky nad 50 do 100 mm</t>
  </si>
  <si>
    <t>54</t>
  </si>
  <si>
    <t>4. -  Rekonštrukcia  komunikácie na Orechovej u. od RD s.č. 2335-12 po križovatku s ul. Fučíkové sady</t>
  </si>
  <si>
    <t xml:space="preserve">    3 - Zvislé a kompletné konštrukcie</t>
  </si>
  <si>
    <t xml:space="preserve">    8 - Rúrové vedenie</t>
  </si>
  <si>
    <t>OST - Úprava vstupov</t>
  </si>
  <si>
    <t>113107125</t>
  </si>
  <si>
    <t>Odstránenie krytu v ploche do 200 m2 z kameniva hrubého drveného, hr.400 do 500 mm,  -0,72000t</t>
  </si>
  <si>
    <t>113152440</t>
  </si>
  <si>
    <t>Frézovanie asf. podkladu alebo krytu bez prek., plochy cez 500 do 1000 m2, pruh š. cez 1 m do 2 m, hr. 100 mm  0,254 t</t>
  </si>
  <si>
    <t>181301101</t>
  </si>
  <si>
    <t>Rozprestretie ornice v rovine, plocha do 500 m2, hr.do 100 mm</t>
  </si>
  <si>
    <t>Zvislé a kompletné konštrukcie</t>
  </si>
  <si>
    <t>32010111pc</t>
  </si>
  <si>
    <t>Spevnenie komunikácie osadením  železobetónových prefabrikátov s hmotnosťou jednotlivo do 1000 kg s výkopom,  podsypom a úpravou terénu</t>
  </si>
  <si>
    <t>-387377533</t>
  </si>
  <si>
    <t>593840001200</t>
  </si>
  <si>
    <t>Oporný uholník betónový PREMAC ELKO, šírka 1000 mm, výška 1300 mm, dĺžka päty 700 mm, hrúbka 120 mm</t>
  </si>
  <si>
    <t>-668537304</t>
  </si>
  <si>
    <t>564661111</t>
  </si>
  <si>
    <t>Podklad z kameniva hrubého drveného veľ. 63-125 mm s rozprestretím a zhutnením, po zhutnení hr. 200 mm</t>
  </si>
  <si>
    <t>564772111</t>
  </si>
  <si>
    <t>Podklad alebo kryt z kameniva hrubého drveného veľ. 32-63 mm (vibr.štrk) po zhut.hr. 250 mm</t>
  </si>
  <si>
    <t>567124215</t>
  </si>
  <si>
    <t>Podklad z podkladového betónu PB II tr. C 16/20 hr. 150 mm</t>
  </si>
  <si>
    <t>572754111</t>
  </si>
  <si>
    <t>Vyrovnanie povrchu doterajších krytov asfaltovým betónom AC hr. od 20 do 40 mm</t>
  </si>
  <si>
    <t>577154211</t>
  </si>
  <si>
    <t>Asfaltový betón vrstva obrusná AC 11 O v pruhu š. do 3 m z nemodifik. asfaltu tr. I, po zhutnení hr. 60 mm</t>
  </si>
  <si>
    <t>Rúrové vedenie</t>
  </si>
  <si>
    <t>899231111</t>
  </si>
  <si>
    <t>Výšková úprava uličného vstupu alebo vpuste do 200 mm- mreže</t>
  </si>
  <si>
    <t>899331111</t>
  </si>
  <si>
    <t>Výšková úprava uličného vstupu alebo vpuste do 200 mm - poklopu</t>
  </si>
  <si>
    <t>916332112</t>
  </si>
  <si>
    <t>Osadenie cestného obrubníka betónového stojatého do lôžka z betónu prostého tr. C 16/20 bez bočnej opory</t>
  </si>
  <si>
    <t>592170002200</t>
  </si>
  <si>
    <t>Obrubník PREMAC cestný, lxšxv 1000x150x260 mm, skosenie 120/40 mm</t>
  </si>
  <si>
    <t>56</t>
  </si>
  <si>
    <t>Poplatok za skladovanie - na recykláciu</t>
  </si>
  <si>
    <t>58</t>
  </si>
  <si>
    <t>60</t>
  </si>
  <si>
    <t>OST</t>
  </si>
  <si>
    <t>Úprava vstupov</t>
  </si>
  <si>
    <t>113201111</t>
  </si>
  <si>
    <t>Vytrhanie obrúb, vybúranie nájazdov</t>
  </si>
  <si>
    <t>262144</t>
  </si>
  <si>
    <t>62</t>
  </si>
  <si>
    <t>916331112</t>
  </si>
  <si>
    <t>Osadenie cestného obrubníka betónového ležatého do lôžka z betónu prostého tr. C 16/20 bez bočnej opory</t>
  </si>
  <si>
    <t>64</t>
  </si>
  <si>
    <t>66</t>
  </si>
  <si>
    <t>918101111.</t>
  </si>
  <si>
    <t>68</t>
  </si>
  <si>
    <t>37</t>
  </si>
  <si>
    <t>572953112</t>
  </si>
  <si>
    <t>Vyspravenie krytu vozovky po prekopoch inžinierskych sietí do 15 m2 asfaltovým betónom AC hr. nad 50 do 70 mm</t>
  </si>
  <si>
    <t>70</t>
  </si>
  <si>
    <t>72</t>
  </si>
  <si>
    <t>5. -  Rekonštrukcia chodníka  od zel. trhoviska k BD Dobrianskeho 1668</t>
  </si>
  <si>
    <t>6. -  Rekonštrukcia chodníka na križovatke ulíc Sokolovská - Ševčenkova</t>
  </si>
  <si>
    <t>7. - Oprava asfaltovej komunikácie pri BD Námestie slobody 1732/1</t>
  </si>
  <si>
    <t>113152540</t>
  </si>
  <si>
    <t>Frézovanie asf. podkladu alebo krytu bez prek., plochy cez 1000 do 10000 m2, pruh š. do 1 m, hr. 100 mm  0,254 t</t>
  </si>
  <si>
    <t>564752111</t>
  </si>
  <si>
    <t>Podklad alebo kryt z kameniva hrubého drveného veľ. 32-63 mm (vibr.štrk) po zhut.hr. 150 mm</t>
  </si>
  <si>
    <t>564831111</t>
  </si>
  <si>
    <t>Podklad zo štrkodrviny s rozprestretím a zhutnením, po zhutnení hr. 100 mm</t>
  </si>
  <si>
    <t>596911141</t>
  </si>
  <si>
    <t>Kladenie betónovej zámkovej dlažby komunikácií pre peších hr. 60 mm pre peších do 50 m2 so zriadením lôžka z kameniva hr. 30 mm</t>
  </si>
  <si>
    <t>592460011000</t>
  </si>
  <si>
    <t>Dlažba betónová  PREMAC KLASIKO sivá</t>
  </si>
  <si>
    <t>917832112</t>
  </si>
  <si>
    <t>Osadenie chodník. obrubníka betónového stojatého do lôžka z betónu prosteho tr. C 16/20 bez bočnej opory</t>
  </si>
  <si>
    <t>8. - Oprava asfaltového povrchu pred nákupným centrom na ul. SNP</t>
  </si>
  <si>
    <t>113152330.S</t>
  </si>
  <si>
    <t>Frézovanie asf. podkladu alebo krytu bez prek., plochy cez 500 do 1000 m2, pruh š. cez 0,5 m do 1 m, hr. 50 mm  0,127 t</t>
  </si>
  <si>
    <t>372831080</t>
  </si>
  <si>
    <t>572713112</t>
  </si>
  <si>
    <t>Vyrovnanie povrchu doterajších krytov asfaltovou zmesou - obaleným kamenivom</t>
  </si>
  <si>
    <t>2028997981</t>
  </si>
  <si>
    <t>573211111.S</t>
  </si>
  <si>
    <t>-1814341591</t>
  </si>
  <si>
    <t>577144111.S</t>
  </si>
  <si>
    <t>Asfaltový betón vrstva obrusná AC 8 O v pruhu š. do 3 m z nemodifik. asfaltu tr. II, po zhutnení hr. 50 mm</t>
  </si>
  <si>
    <t>-152880277</t>
  </si>
  <si>
    <t>577144231.S</t>
  </si>
  <si>
    <t>Asfaltový betón vrstva obrusná AC 11 O v pruhu š. do 3 m z nemodifik. asfaltu tr. II, po zhutnení hr. 50 mm</t>
  </si>
  <si>
    <t>930687156</t>
  </si>
  <si>
    <t>895941111d</t>
  </si>
  <si>
    <t>Zriadenie kanalizačného vpustu uličného z betónových dielcov typ UV-50, UVB-50 s dodávkou</t>
  </si>
  <si>
    <t>-1274864616</t>
  </si>
  <si>
    <t>899232111.S</t>
  </si>
  <si>
    <t>Výšková úprava uličného vstupu alebo vpuste do 200 mm znížením mreže</t>
  </si>
  <si>
    <t>-367591748</t>
  </si>
  <si>
    <t>552410000050</t>
  </si>
  <si>
    <t>Vpust uličný tr. D 400</t>
  </si>
  <si>
    <t>-69380321</t>
  </si>
  <si>
    <t>919735111.S</t>
  </si>
  <si>
    <t>70509620</t>
  </si>
  <si>
    <t>938909311.S</t>
  </si>
  <si>
    <t>54406295</t>
  </si>
  <si>
    <t>979082213.S</t>
  </si>
  <si>
    <t>-1808889399</t>
  </si>
  <si>
    <t>979082213.S2</t>
  </si>
  <si>
    <t>Vodorovná doprava sutiny so zložením a hrubým urovnaním na vzdialenosť do 1 km skládka</t>
  </si>
  <si>
    <t>-571039368</t>
  </si>
  <si>
    <t>979082219.S</t>
  </si>
  <si>
    <t>873851902</t>
  </si>
  <si>
    <t>979082219.S.</t>
  </si>
  <si>
    <t>-1334263579</t>
  </si>
  <si>
    <t>1463082176</t>
  </si>
  <si>
    <t>979093111</t>
  </si>
  <si>
    <t>Uloženie sutiny na skládku s hrubým urovnaním bez zhutnenia</t>
  </si>
  <si>
    <t>-1759727376</t>
  </si>
  <si>
    <t>998225111.S</t>
  </si>
  <si>
    <t>-460274122</t>
  </si>
  <si>
    <t>Mesto Humenné</t>
  </si>
  <si>
    <t>Opravy a  rekonštrukcie miestnych komunikácií a chodníkov v Humennom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</si>
</sst>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4" fontId="31" fillId="3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4"/>
  <sheetViews>
    <sheetView showGridLines="0" topLeftCell="A124" workbookViewId="0">
      <selection activeCell="AN8" sqref="AN8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89" t="s">
        <v>5</v>
      </c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201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R5" s="17"/>
      <c r="BE5" s="198" t="s">
        <v>13</v>
      </c>
      <c r="BS5" s="14" t="s">
        <v>6</v>
      </c>
    </row>
    <row r="6" spans="1:74" s="1" customFormat="1" ht="36.950000000000003" customHeight="1">
      <c r="B6" s="17"/>
      <c r="D6" s="23" t="s">
        <v>14</v>
      </c>
      <c r="K6" s="202" t="s">
        <v>426</v>
      </c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R6" s="17"/>
      <c r="BE6" s="199"/>
      <c r="BS6" s="14" t="s">
        <v>6</v>
      </c>
    </row>
    <row r="7" spans="1:74" s="1" customFormat="1" ht="12" customHeight="1">
      <c r="B7" s="17"/>
      <c r="D7" s="24" t="s">
        <v>15</v>
      </c>
      <c r="K7" s="22" t="s">
        <v>1</v>
      </c>
      <c r="AK7" s="24" t="s">
        <v>16</v>
      </c>
      <c r="AN7" s="22" t="s">
        <v>1</v>
      </c>
      <c r="AR7" s="17"/>
      <c r="BE7" s="199"/>
      <c r="BS7" s="14" t="s">
        <v>6</v>
      </c>
    </row>
    <row r="8" spans="1:74" s="1" customFormat="1" ht="12" customHeight="1">
      <c r="B8" s="17"/>
      <c r="D8" s="24" t="s">
        <v>17</v>
      </c>
      <c r="K8" s="22" t="s">
        <v>18</v>
      </c>
      <c r="AK8" s="24" t="s">
        <v>19</v>
      </c>
      <c r="AN8" s="25"/>
      <c r="AR8" s="17"/>
      <c r="BE8" s="199"/>
      <c r="BS8" s="14" t="s">
        <v>6</v>
      </c>
    </row>
    <row r="9" spans="1:74" s="1" customFormat="1" ht="14.45" customHeight="1">
      <c r="B9" s="17"/>
      <c r="AR9" s="17"/>
      <c r="BE9" s="199"/>
      <c r="BS9" s="14" t="s">
        <v>6</v>
      </c>
    </row>
    <row r="10" spans="1:74" s="1" customFormat="1" ht="12" customHeight="1">
      <c r="B10" s="17"/>
      <c r="D10" s="24" t="s">
        <v>20</v>
      </c>
      <c r="AK10" s="24" t="s">
        <v>21</v>
      </c>
      <c r="AN10" s="22" t="s">
        <v>1</v>
      </c>
      <c r="AR10" s="17"/>
      <c r="BE10" s="199"/>
      <c r="BS10" s="14" t="s">
        <v>6</v>
      </c>
    </row>
    <row r="11" spans="1:74" s="1" customFormat="1" ht="18.399999999999999" customHeight="1">
      <c r="B11" s="17"/>
      <c r="E11" s="22" t="s">
        <v>18</v>
      </c>
      <c r="I11" s="1" t="s">
        <v>425</v>
      </c>
      <c r="AK11" s="24" t="s">
        <v>22</v>
      </c>
      <c r="AN11" s="22" t="s">
        <v>1</v>
      </c>
      <c r="AR11" s="17"/>
      <c r="BE11" s="199"/>
      <c r="BS11" s="14" t="s">
        <v>6</v>
      </c>
    </row>
    <row r="12" spans="1:74" s="1" customFormat="1" ht="6.95" customHeight="1">
      <c r="B12" s="17"/>
      <c r="AR12" s="17"/>
      <c r="BE12" s="199"/>
      <c r="BS12" s="14" t="s">
        <v>6</v>
      </c>
    </row>
    <row r="13" spans="1:74" s="1" customFormat="1" ht="12" customHeight="1">
      <c r="B13" s="17"/>
      <c r="D13" s="24" t="s">
        <v>23</v>
      </c>
      <c r="AK13" s="24" t="s">
        <v>21</v>
      </c>
      <c r="AN13" s="26" t="s">
        <v>24</v>
      </c>
      <c r="AR13" s="17"/>
      <c r="BE13" s="199"/>
      <c r="BS13" s="14" t="s">
        <v>6</v>
      </c>
    </row>
    <row r="14" spans="1:74" ht="12.75">
      <c r="B14" s="17"/>
      <c r="E14" s="203" t="s">
        <v>24</v>
      </c>
      <c r="F14" s="204"/>
      <c r="G14" s="204"/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204"/>
      <c r="Y14" s="204"/>
      <c r="Z14" s="204"/>
      <c r="AA14" s="204"/>
      <c r="AB14" s="204"/>
      <c r="AC14" s="204"/>
      <c r="AD14" s="204"/>
      <c r="AE14" s="204"/>
      <c r="AF14" s="204"/>
      <c r="AG14" s="204"/>
      <c r="AH14" s="204"/>
      <c r="AI14" s="204"/>
      <c r="AJ14" s="204"/>
      <c r="AK14" s="24" t="s">
        <v>22</v>
      </c>
      <c r="AN14" s="26" t="s">
        <v>24</v>
      </c>
      <c r="AR14" s="17"/>
      <c r="BE14" s="199"/>
      <c r="BS14" s="14" t="s">
        <v>6</v>
      </c>
    </row>
    <row r="15" spans="1:74" s="1" customFormat="1" ht="6.95" customHeight="1">
      <c r="B15" s="17"/>
      <c r="AR15" s="17"/>
      <c r="BE15" s="199"/>
      <c r="BS15" s="14" t="s">
        <v>3</v>
      </c>
    </row>
    <row r="16" spans="1:74" s="1" customFormat="1" ht="12" customHeight="1">
      <c r="B16" s="17"/>
      <c r="D16" s="24" t="s">
        <v>25</v>
      </c>
      <c r="AK16" s="24" t="s">
        <v>21</v>
      </c>
      <c r="AN16" s="22" t="s">
        <v>1</v>
      </c>
      <c r="AR16" s="17"/>
      <c r="BE16" s="199"/>
      <c r="BS16" s="14" t="s">
        <v>3</v>
      </c>
    </row>
    <row r="17" spans="1:71" s="1" customFormat="1" ht="18.399999999999999" customHeight="1">
      <c r="B17" s="17"/>
      <c r="E17" s="22" t="s">
        <v>18</v>
      </c>
      <c r="AK17" s="24" t="s">
        <v>22</v>
      </c>
      <c r="AN17" s="22" t="s">
        <v>1</v>
      </c>
      <c r="AR17" s="17"/>
      <c r="BE17" s="199"/>
      <c r="BS17" s="14" t="s">
        <v>26</v>
      </c>
    </row>
    <row r="18" spans="1:71" s="1" customFormat="1" ht="6.95" customHeight="1">
      <c r="B18" s="17"/>
      <c r="AR18" s="17"/>
      <c r="BE18" s="199"/>
      <c r="BS18" s="14" t="s">
        <v>6</v>
      </c>
    </row>
    <row r="19" spans="1:71" s="1" customFormat="1" ht="12" customHeight="1">
      <c r="B19" s="17"/>
      <c r="D19" s="24" t="s">
        <v>27</v>
      </c>
      <c r="AK19" s="24" t="s">
        <v>21</v>
      </c>
      <c r="AN19" s="22" t="s">
        <v>1</v>
      </c>
      <c r="AR19" s="17"/>
      <c r="BE19" s="199"/>
      <c r="BS19" s="14" t="s">
        <v>6</v>
      </c>
    </row>
    <row r="20" spans="1:71" s="1" customFormat="1" ht="18.399999999999999" customHeight="1">
      <c r="B20" s="17"/>
      <c r="E20" s="22" t="s">
        <v>18</v>
      </c>
      <c r="AK20" s="24" t="s">
        <v>22</v>
      </c>
      <c r="AN20" s="22" t="s">
        <v>1</v>
      </c>
      <c r="AR20" s="17"/>
      <c r="BE20" s="199"/>
      <c r="BS20" s="14" t="s">
        <v>26</v>
      </c>
    </row>
    <row r="21" spans="1:71" s="1" customFormat="1" ht="6.95" customHeight="1">
      <c r="B21" s="17"/>
      <c r="AR21" s="17"/>
      <c r="BE21" s="199"/>
    </row>
    <row r="22" spans="1:71" s="1" customFormat="1" ht="12" customHeight="1">
      <c r="B22" s="17"/>
      <c r="D22" s="24" t="s">
        <v>28</v>
      </c>
      <c r="AR22" s="17"/>
      <c r="BE22" s="199"/>
    </row>
    <row r="23" spans="1:71" s="1" customFormat="1" ht="16.5" customHeight="1">
      <c r="B23" s="17"/>
      <c r="E23" s="205" t="s">
        <v>1</v>
      </c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R23" s="17"/>
      <c r="BE23" s="199"/>
    </row>
    <row r="24" spans="1:71" s="1" customFormat="1" ht="6.95" customHeight="1">
      <c r="B24" s="17"/>
      <c r="AR24" s="17"/>
      <c r="BE24" s="199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99"/>
    </row>
    <row r="26" spans="1:71" s="2" customFormat="1" ht="25.9" customHeight="1">
      <c r="A26" s="29"/>
      <c r="B26" s="30"/>
      <c r="C26" s="29"/>
      <c r="D26" s="31" t="s">
        <v>29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06">
        <f>ROUND(AG94,2)</f>
        <v>0</v>
      </c>
      <c r="AL26" s="207"/>
      <c r="AM26" s="207"/>
      <c r="AN26" s="207"/>
      <c r="AO26" s="207"/>
      <c r="AP26" s="29"/>
      <c r="AQ26" s="29"/>
      <c r="AR26" s="30"/>
      <c r="BE26" s="199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99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08" t="s">
        <v>30</v>
      </c>
      <c r="M28" s="208"/>
      <c r="N28" s="208"/>
      <c r="O28" s="208"/>
      <c r="P28" s="208"/>
      <c r="Q28" s="29"/>
      <c r="R28" s="29"/>
      <c r="S28" s="29"/>
      <c r="T28" s="29"/>
      <c r="U28" s="29"/>
      <c r="V28" s="29"/>
      <c r="W28" s="208" t="s">
        <v>31</v>
      </c>
      <c r="X28" s="208"/>
      <c r="Y28" s="208"/>
      <c r="Z28" s="208"/>
      <c r="AA28" s="208"/>
      <c r="AB28" s="208"/>
      <c r="AC28" s="208"/>
      <c r="AD28" s="208"/>
      <c r="AE28" s="208"/>
      <c r="AF28" s="29"/>
      <c r="AG28" s="29"/>
      <c r="AH28" s="29"/>
      <c r="AI28" s="29"/>
      <c r="AJ28" s="29"/>
      <c r="AK28" s="208" t="s">
        <v>32</v>
      </c>
      <c r="AL28" s="208"/>
      <c r="AM28" s="208"/>
      <c r="AN28" s="208"/>
      <c r="AO28" s="208"/>
      <c r="AP28" s="29"/>
      <c r="AQ28" s="29"/>
      <c r="AR28" s="30"/>
      <c r="BE28" s="199"/>
    </row>
    <row r="29" spans="1:71" s="3" customFormat="1" ht="14.45" customHeight="1">
      <c r="B29" s="34"/>
      <c r="D29" s="24" t="s">
        <v>33</v>
      </c>
      <c r="F29" s="24" t="s">
        <v>34</v>
      </c>
      <c r="L29" s="193">
        <v>0.2</v>
      </c>
      <c r="M29" s="192"/>
      <c r="N29" s="192"/>
      <c r="O29" s="192"/>
      <c r="P29" s="192"/>
      <c r="W29" s="191">
        <f>ROUND(AZ94, 2)</f>
        <v>0</v>
      </c>
      <c r="X29" s="192"/>
      <c r="Y29" s="192"/>
      <c r="Z29" s="192"/>
      <c r="AA29" s="192"/>
      <c r="AB29" s="192"/>
      <c r="AC29" s="192"/>
      <c r="AD29" s="192"/>
      <c r="AE29" s="192"/>
      <c r="AK29" s="191">
        <f>ROUND(AV94, 2)</f>
        <v>0</v>
      </c>
      <c r="AL29" s="192"/>
      <c r="AM29" s="192"/>
      <c r="AN29" s="192"/>
      <c r="AO29" s="192"/>
      <c r="AR29" s="34"/>
      <c r="BE29" s="200"/>
    </row>
    <row r="30" spans="1:71" s="3" customFormat="1" ht="14.45" customHeight="1">
      <c r="B30" s="34"/>
      <c r="F30" s="24" t="s">
        <v>35</v>
      </c>
      <c r="L30" s="193">
        <v>0.2</v>
      </c>
      <c r="M30" s="192"/>
      <c r="N30" s="192"/>
      <c r="O30" s="192"/>
      <c r="P30" s="192"/>
      <c r="W30" s="191">
        <f>ROUND(BA94, 2)</f>
        <v>0</v>
      </c>
      <c r="X30" s="192"/>
      <c r="Y30" s="192"/>
      <c r="Z30" s="192"/>
      <c r="AA30" s="192"/>
      <c r="AB30" s="192"/>
      <c r="AC30" s="192"/>
      <c r="AD30" s="192"/>
      <c r="AE30" s="192"/>
      <c r="AK30" s="191">
        <f>ROUND(AW94, 2)</f>
        <v>0</v>
      </c>
      <c r="AL30" s="192"/>
      <c r="AM30" s="192"/>
      <c r="AN30" s="192"/>
      <c r="AO30" s="192"/>
      <c r="AR30" s="34"/>
      <c r="BE30" s="200"/>
    </row>
    <row r="31" spans="1:71" s="3" customFormat="1" ht="14.45" hidden="1" customHeight="1">
      <c r="B31" s="34"/>
      <c r="F31" s="24" t="s">
        <v>36</v>
      </c>
      <c r="L31" s="193">
        <v>0.2</v>
      </c>
      <c r="M31" s="192"/>
      <c r="N31" s="192"/>
      <c r="O31" s="192"/>
      <c r="P31" s="192"/>
      <c r="W31" s="191">
        <f>ROUND(BB94, 2)</f>
        <v>0</v>
      </c>
      <c r="X31" s="192"/>
      <c r="Y31" s="192"/>
      <c r="Z31" s="192"/>
      <c r="AA31" s="192"/>
      <c r="AB31" s="192"/>
      <c r="AC31" s="192"/>
      <c r="AD31" s="192"/>
      <c r="AE31" s="192"/>
      <c r="AK31" s="191">
        <v>0</v>
      </c>
      <c r="AL31" s="192"/>
      <c r="AM31" s="192"/>
      <c r="AN31" s="192"/>
      <c r="AO31" s="192"/>
      <c r="AR31" s="34"/>
      <c r="BE31" s="200"/>
    </row>
    <row r="32" spans="1:71" s="3" customFormat="1" ht="14.45" hidden="1" customHeight="1">
      <c r="B32" s="34"/>
      <c r="F32" s="24" t="s">
        <v>37</v>
      </c>
      <c r="L32" s="193">
        <v>0.2</v>
      </c>
      <c r="M32" s="192"/>
      <c r="N32" s="192"/>
      <c r="O32" s="192"/>
      <c r="P32" s="192"/>
      <c r="W32" s="191">
        <f>ROUND(BC94, 2)</f>
        <v>0</v>
      </c>
      <c r="X32" s="192"/>
      <c r="Y32" s="192"/>
      <c r="Z32" s="192"/>
      <c r="AA32" s="192"/>
      <c r="AB32" s="192"/>
      <c r="AC32" s="192"/>
      <c r="AD32" s="192"/>
      <c r="AE32" s="192"/>
      <c r="AK32" s="191">
        <v>0</v>
      </c>
      <c r="AL32" s="192"/>
      <c r="AM32" s="192"/>
      <c r="AN32" s="192"/>
      <c r="AO32" s="192"/>
      <c r="AR32" s="34"/>
      <c r="BE32" s="200"/>
    </row>
    <row r="33" spans="1:57" s="3" customFormat="1" ht="14.45" hidden="1" customHeight="1">
      <c r="B33" s="34"/>
      <c r="F33" s="24" t="s">
        <v>38</v>
      </c>
      <c r="L33" s="193">
        <v>0</v>
      </c>
      <c r="M33" s="192"/>
      <c r="N33" s="192"/>
      <c r="O33" s="192"/>
      <c r="P33" s="192"/>
      <c r="W33" s="191">
        <f>ROUND(BD94, 2)</f>
        <v>0</v>
      </c>
      <c r="X33" s="192"/>
      <c r="Y33" s="192"/>
      <c r="Z33" s="192"/>
      <c r="AA33" s="192"/>
      <c r="AB33" s="192"/>
      <c r="AC33" s="192"/>
      <c r="AD33" s="192"/>
      <c r="AE33" s="192"/>
      <c r="AK33" s="191">
        <v>0</v>
      </c>
      <c r="AL33" s="192"/>
      <c r="AM33" s="192"/>
      <c r="AN33" s="192"/>
      <c r="AO33" s="192"/>
      <c r="AR33" s="34"/>
      <c r="BE33" s="200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99"/>
    </row>
    <row r="35" spans="1:57" s="2" customFormat="1" ht="25.9" customHeight="1">
      <c r="A35" s="29"/>
      <c r="B35" s="30"/>
      <c r="C35" s="35"/>
      <c r="D35" s="36" t="s">
        <v>39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40</v>
      </c>
      <c r="U35" s="37"/>
      <c r="V35" s="37"/>
      <c r="W35" s="37"/>
      <c r="X35" s="197" t="s">
        <v>41</v>
      </c>
      <c r="Y35" s="195"/>
      <c r="Z35" s="195"/>
      <c r="AA35" s="195"/>
      <c r="AB35" s="195"/>
      <c r="AC35" s="37"/>
      <c r="AD35" s="37"/>
      <c r="AE35" s="37"/>
      <c r="AF35" s="37"/>
      <c r="AG35" s="37"/>
      <c r="AH35" s="37"/>
      <c r="AI35" s="37"/>
      <c r="AJ35" s="37"/>
      <c r="AK35" s="194">
        <f>SUM(AK26:AK33)</f>
        <v>0</v>
      </c>
      <c r="AL35" s="195"/>
      <c r="AM35" s="195"/>
      <c r="AN35" s="195"/>
      <c r="AO35" s="196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42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43</v>
      </c>
      <c r="AI49" s="41"/>
      <c r="AJ49" s="41"/>
      <c r="AK49" s="41"/>
      <c r="AL49" s="41"/>
      <c r="AM49" s="41"/>
      <c r="AN49" s="41"/>
      <c r="AO49" s="41"/>
      <c r="AR49" s="39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9"/>
      <c r="B60" s="30"/>
      <c r="C60" s="29"/>
      <c r="D60" s="42" t="s">
        <v>44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45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44</v>
      </c>
      <c r="AI60" s="32"/>
      <c r="AJ60" s="32"/>
      <c r="AK60" s="32"/>
      <c r="AL60" s="32"/>
      <c r="AM60" s="42" t="s">
        <v>45</v>
      </c>
      <c r="AN60" s="32"/>
      <c r="AO60" s="32"/>
      <c r="AP60" s="29"/>
      <c r="AQ60" s="29"/>
      <c r="AR60" s="30"/>
      <c r="BE60" s="29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9"/>
      <c r="B64" s="30"/>
      <c r="C64" s="29"/>
      <c r="D64" s="40" t="s">
        <v>46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47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9"/>
      <c r="B75" s="30"/>
      <c r="C75" s="29"/>
      <c r="D75" s="42" t="s">
        <v>44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45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44</v>
      </c>
      <c r="AI75" s="32"/>
      <c r="AJ75" s="32"/>
      <c r="AK75" s="32"/>
      <c r="AL75" s="32"/>
      <c r="AM75" s="42" t="s">
        <v>45</v>
      </c>
      <c r="AN75" s="32"/>
      <c r="AO75" s="32"/>
      <c r="AP75" s="29"/>
      <c r="AQ75" s="29"/>
      <c r="AR75" s="30"/>
      <c r="BE75" s="29"/>
    </row>
    <row r="76" spans="1:57" s="2" customFormat="1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1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1" s="2" customFormat="1" ht="24.95" customHeight="1">
      <c r="A82" s="29"/>
      <c r="B82" s="30"/>
      <c r="C82" s="18" t="s">
        <v>48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48"/>
      <c r="C84" s="24" t="s">
        <v>12</v>
      </c>
      <c r="L84" s="4">
        <f>K5</f>
        <v>0</v>
      </c>
      <c r="AR84" s="48"/>
    </row>
    <row r="85" spans="1:91" s="5" customFormat="1" ht="36.950000000000003" customHeight="1">
      <c r="B85" s="49"/>
      <c r="C85" s="50" t="s">
        <v>14</v>
      </c>
      <c r="L85" s="211" t="str">
        <f>K6</f>
        <v>Opravy a  rekonštrukcie miestnych komunikácií a chodníkov v Humennom</v>
      </c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2"/>
      <c r="X85" s="212"/>
      <c r="Y85" s="212"/>
      <c r="Z85" s="212"/>
      <c r="AA85" s="212"/>
      <c r="AB85" s="212"/>
      <c r="AC85" s="212"/>
      <c r="AD85" s="212"/>
      <c r="AE85" s="212"/>
      <c r="AF85" s="212"/>
      <c r="AG85" s="212"/>
      <c r="AH85" s="212"/>
      <c r="AI85" s="212"/>
      <c r="AJ85" s="212"/>
      <c r="AK85" s="212"/>
      <c r="AL85" s="212"/>
      <c r="AM85" s="212"/>
      <c r="AN85" s="212"/>
      <c r="AO85" s="212"/>
      <c r="AR85" s="49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17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19</v>
      </c>
      <c r="AJ87" s="29"/>
      <c r="AK87" s="29"/>
      <c r="AL87" s="29"/>
      <c r="AM87" s="213"/>
      <c r="AN87" s="213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20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25</v>
      </c>
      <c r="AJ89" s="29"/>
      <c r="AK89" s="29"/>
      <c r="AL89" s="29"/>
      <c r="AM89" s="214" t="str">
        <f>IF(E17="","",E17)</f>
        <v xml:space="preserve"> </v>
      </c>
      <c r="AN89" s="215"/>
      <c r="AO89" s="215"/>
      <c r="AP89" s="215"/>
      <c r="AQ89" s="29"/>
      <c r="AR89" s="30"/>
      <c r="AS89" s="219" t="s">
        <v>49</v>
      </c>
      <c r="AT89" s="220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1" s="2" customFormat="1" ht="15.2" customHeight="1">
      <c r="A90" s="29"/>
      <c r="B90" s="30"/>
      <c r="C90" s="24" t="s">
        <v>23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27</v>
      </c>
      <c r="AJ90" s="29"/>
      <c r="AK90" s="29"/>
      <c r="AL90" s="29"/>
      <c r="AM90" s="214" t="str">
        <f>IF(E20="","",E20)</f>
        <v xml:space="preserve"> </v>
      </c>
      <c r="AN90" s="215"/>
      <c r="AO90" s="215"/>
      <c r="AP90" s="215"/>
      <c r="AQ90" s="29"/>
      <c r="AR90" s="30"/>
      <c r="AS90" s="221"/>
      <c r="AT90" s="222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221"/>
      <c r="AT91" s="222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1" s="2" customFormat="1" ht="29.25" customHeight="1">
      <c r="A92" s="29"/>
      <c r="B92" s="30"/>
      <c r="C92" s="223" t="s">
        <v>50</v>
      </c>
      <c r="D92" s="224"/>
      <c r="E92" s="224"/>
      <c r="F92" s="224"/>
      <c r="G92" s="224"/>
      <c r="H92" s="57"/>
      <c r="I92" s="226" t="s">
        <v>51</v>
      </c>
      <c r="J92" s="224"/>
      <c r="K92" s="224"/>
      <c r="L92" s="224"/>
      <c r="M92" s="224"/>
      <c r="N92" s="224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5" t="s">
        <v>52</v>
      </c>
      <c r="AH92" s="224"/>
      <c r="AI92" s="224"/>
      <c r="AJ92" s="224"/>
      <c r="AK92" s="224"/>
      <c r="AL92" s="224"/>
      <c r="AM92" s="224"/>
      <c r="AN92" s="226" t="s">
        <v>53</v>
      </c>
      <c r="AO92" s="224"/>
      <c r="AP92" s="227"/>
      <c r="AQ92" s="58" t="s">
        <v>54</v>
      </c>
      <c r="AR92" s="30"/>
      <c r="AS92" s="59" t="s">
        <v>55</v>
      </c>
      <c r="AT92" s="60" t="s">
        <v>56</v>
      </c>
      <c r="AU92" s="60" t="s">
        <v>57</v>
      </c>
      <c r="AV92" s="60" t="s">
        <v>58</v>
      </c>
      <c r="AW92" s="60" t="s">
        <v>59</v>
      </c>
      <c r="AX92" s="60" t="s">
        <v>60</v>
      </c>
      <c r="AY92" s="60" t="s">
        <v>61</v>
      </c>
      <c r="AZ92" s="60" t="s">
        <v>62</v>
      </c>
      <c r="BA92" s="60" t="s">
        <v>63</v>
      </c>
      <c r="BB92" s="60" t="s">
        <v>64</v>
      </c>
      <c r="BC92" s="60" t="s">
        <v>65</v>
      </c>
      <c r="BD92" s="61" t="s">
        <v>66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1" s="6" customFormat="1" ht="32.450000000000003" customHeight="1">
      <c r="B94" s="65"/>
      <c r="C94" s="66" t="s">
        <v>67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17">
        <f>ROUND(SUM(AG95:AG102),2)</f>
        <v>0</v>
      </c>
      <c r="AH94" s="217"/>
      <c r="AI94" s="217"/>
      <c r="AJ94" s="217"/>
      <c r="AK94" s="217"/>
      <c r="AL94" s="217"/>
      <c r="AM94" s="217"/>
      <c r="AN94" s="218">
        <f t="shared" ref="AN94:AN102" si="0">SUM(AG94,AT94)</f>
        <v>0</v>
      </c>
      <c r="AO94" s="218"/>
      <c r="AP94" s="218"/>
      <c r="AQ94" s="69" t="s">
        <v>1</v>
      </c>
      <c r="AR94" s="65"/>
      <c r="AS94" s="70">
        <f>ROUND(SUM(AS95:AS102),2)</f>
        <v>0</v>
      </c>
      <c r="AT94" s="71">
        <f t="shared" ref="AT94:AT102" si="1">ROUND(SUM(AV94:AW94),2)</f>
        <v>0</v>
      </c>
      <c r="AU94" s="72">
        <f>ROUND(SUM(AU95:AU102),5)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ROUND(SUM(AZ95:AZ102),2)</f>
        <v>0</v>
      </c>
      <c r="BA94" s="71">
        <f>ROUND(SUM(BA95:BA102),2)</f>
        <v>0</v>
      </c>
      <c r="BB94" s="71">
        <f>ROUND(SUM(BB95:BB102),2)</f>
        <v>0</v>
      </c>
      <c r="BC94" s="71">
        <f>ROUND(SUM(BC95:BC102),2)</f>
        <v>0</v>
      </c>
      <c r="BD94" s="73">
        <f>ROUND(SUM(BD95:BD102),2)</f>
        <v>0</v>
      </c>
      <c r="BS94" s="74" t="s">
        <v>68</v>
      </c>
      <c r="BT94" s="74" t="s">
        <v>69</v>
      </c>
      <c r="BU94" s="75" t="s">
        <v>70</v>
      </c>
      <c r="BV94" s="74" t="s">
        <v>71</v>
      </c>
      <c r="BW94" s="74" t="s">
        <v>4</v>
      </c>
      <c r="BX94" s="74" t="s">
        <v>72</v>
      </c>
      <c r="CL94" s="74" t="s">
        <v>1</v>
      </c>
    </row>
    <row r="95" spans="1:91" s="7" customFormat="1" ht="24.75" customHeight="1">
      <c r="A95" s="76" t="s">
        <v>73</v>
      </c>
      <c r="B95" s="77"/>
      <c r="C95" s="78"/>
      <c r="D95" s="216" t="s">
        <v>74</v>
      </c>
      <c r="E95" s="216"/>
      <c r="F95" s="216"/>
      <c r="G95" s="216"/>
      <c r="H95" s="216"/>
      <c r="I95" s="79"/>
      <c r="J95" s="216" t="s">
        <v>75</v>
      </c>
      <c r="K95" s="216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  <c r="AB95" s="216"/>
      <c r="AC95" s="216"/>
      <c r="AD95" s="216"/>
      <c r="AE95" s="216"/>
      <c r="AF95" s="216"/>
      <c r="AG95" s="209">
        <f>'1. -  Rekonštrukcia chodn...'!J30</f>
        <v>0</v>
      </c>
      <c r="AH95" s="210"/>
      <c r="AI95" s="210"/>
      <c r="AJ95" s="210"/>
      <c r="AK95" s="210"/>
      <c r="AL95" s="210"/>
      <c r="AM95" s="210"/>
      <c r="AN95" s="209">
        <f t="shared" si="0"/>
        <v>0</v>
      </c>
      <c r="AO95" s="210"/>
      <c r="AP95" s="210"/>
      <c r="AQ95" s="80" t="s">
        <v>76</v>
      </c>
      <c r="AR95" s="77"/>
      <c r="AS95" s="81">
        <v>0</v>
      </c>
      <c r="AT95" s="82">
        <f t="shared" si="1"/>
        <v>0</v>
      </c>
      <c r="AU95" s="83">
        <f>'1. -  Rekonštrukcia chodn...'!P123</f>
        <v>0</v>
      </c>
      <c r="AV95" s="82">
        <f>'1. -  Rekonštrukcia chodn...'!J33</f>
        <v>0</v>
      </c>
      <c r="AW95" s="82">
        <f>'1. -  Rekonštrukcia chodn...'!J34</f>
        <v>0</v>
      </c>
      <c r="AX95" s="82">
        <f>'1. -  Rekonštrukcia chodn...'!J35</f>
        <v>0</v>
      </c>
      <c r="AY95" s="82">
        <f>'1. -  Rekonštrukcia chodn...'!J36</f>
        <v>0</v>
      </c>
      <c r="AZ95" s="82">
        <f>'1. -  Rekonštrukcia chodn...'!F33</f>
        <v>0</v>
      </c>
      <c r="BA95" s="82">
        <f>'1. -  Rekonštrukcia chodn...'!F34</f>
        <v>0</v>
      </c>
      <c r="BB95" s="82">
        <f>'1. -  Rekonštrukcia chodn...'!F35</f>
        <v>0</v>
      </c>
      <c r="BC95" s="82">
        <f>'1. -  Rekonštrukcia chodn...'!F36</f>
        <v>0</v>
      </c>
      <c r="BD95" s="84">
        <f>'1. -  Rekonštrukcia chodn...'!F37</f>
        <v>0</v>
      </c>
      <c r="BT95" s="85" t="s">
        <v>77</v>
      </c>
      <c r="BV95" s="85" t="s">
        <v>71</v>
      </c>
      <c r="BW95" s="85" t="s">
        <v>78</v>
      </c>
      <c r="BX95" s="85" t="s">
        <v>4</v>
      </c>
      <c r="CL95" s="85" t="s">
        <v>1</v>
      </c>
      <c r="CM95" s="85" t="s">
        <v>69</v>
      </c>
    </row>
    <row r="96" spans="1:91" s="7" customFormat="1" ht="45" customHeight="1">
      <c r="A96" s="76" t="s">
        <v>73</v>
      </c>
      <c r="B96" s="77"/>
      <c r="C96" s="78"/>
      <c r="D96" s="216" t="s">
        <v>79</v>
      </c>
      <c r="E96" s="216"/>
      <c r="F96" s="216"/>
      <c r="G96" s="216"/>
      <c r="H96" s="216"/>
      <c r="I96" s="79"/>
      <c r="J96" s="216" t="s">
        <v>80</v>
      </c>
      <c r="K96" s="216"/>
      <c r="L96" s="216"/>
      <c r="M96" s="216"/>
      <c r="N96" s="216"/>
      <c r="O96" s="216"/>
      <c r="P96" s="216"/>
      <c r="Q96" s="216"/>
      <c r="R96" s="216"/>
      <c r="S96" s="216"/>
      <c r="T96" s="216"/>
      <c r="U96" s="216"/>
      <c r="V96" s="216"/>
      <c r="W96" s="216"/>
      <c r="X96" s="216"/>
      <c r="Y96" s="216"/>
      <c r="Z96" s="216"/>
      <c r="AA96" s="216"/>
      <c r="AB96" s="216"/>
      <c r="AC96" s="216"/>
      <c r="AD96" s="216"/>
      <c r="AE96" s="216"/>
      <c r="AF96" s="216"/>
      <c r="AG96" s="209">
        <f>'2. - Oprava chodníka na S...'!J30</f>
        <v>0</v>
      </c>
      <c r="AH96" s="210"/>
      <c r="AI96" s="210"/>
      <c r="AJ96" s="210"/>
      <c r="AK96" s="210"/>
      <c r="AL96" s="210"/>
      <c r="AM96" s="210"/>
      <c r="AN96" s="209">
        <f t="shared" si="0"/>
        <v>0</v>
      </c>
      <c r="AO96" s="210"/>
      <c r="AP96" s="210"/>
      <c r="AQ96" s="80" t="s">
        <v>76</v>
      </c>
      <c r="AR96" s="77"/>
      <c r="AS96" s="81">
        <v>0</v>
      </c>
      <c r="AT96" s="82">
        <f t="shared" si="1"/>
        <v>0</v>
      </c>
      <c r="AU96" s="83">
        <f>'2. - Oprava chodníka na S...'!P122</f>
        <v>0</v>
      </c>
      <c r="AV96" s="82">
        <f>'2. - Oprava chodníka na S...'!J33</f>
        <v>0</v>
      </c>
      <c r="AW96" s="82">
        <f>'2. - Oprava chodníka na S...'!J34</f>
        <v>0</v>
      </c>
      <c r="AX96" s="82">
        <f>'2. - Oprava chodníka na S...'!J35</f>
        <v>0</v>
      </c>
      <c r="AY96" s="82">
        <f>'2. - Oprava chodníka na S...'!J36</f>
        <v>0</v>
      </c>
      <c r="AZ96" s="82">
        <f>'2. - Oprava chodníka na S...'!F33</f>
        <v>0</v>
      </c>
      <c r="BA96" s="82">
        <f>'2. - Oprava chodníka na S...'!F34</f>
        <v>0</v>
      </c>
      <c r="BB96" s="82">
        <f>'2. - Oprava chodníka na S...'!F35</f>
        <v>0</v>
      </c>
      <c r="BC96" s="82">
        <f>'2. - Oprava chodníka na S...'!F36</f>
        <v>0</v>
      </c>
      <c r="BD96" s="84">
        <f>'2. - Oprava chodníka na S...'!F37</f>
        <v>0</v>
      </c>
      <c r="BT96" s="85" t="s">
        <v>77</v>
      </c>
      <c r="BV96" s="85" t="s">
        <v>71</v>
      </c>
      <c r="BW96" s="85" t="s">
        <v>81</v>
      </c>
      <c r="BX96" s="85" t="s">
        <v>4</v>
      </c>
      <c r="CL96" s="85" t="s">
        <v>1</v>
      </c>
      <c r="CM96" s="85" t="s">
        <v>69</v>
      </c>
    </row>
    <row r="97" spans="1:91" s="7" customFormat="1" ht="37.5" customHeight="1">
      <c r="A97" s="76" t="s">
        <v>73</v>
      </c>
      <c r="B97" s="77"/>
      <c r="C97" s="78"/>
      <c r="D97" s="216" t="s">
        <v>82</v>
      </c>
      <c r="E97" s="216"/>
      <c r="F97" s="216"/>
      <c r="G97" s="216"/>
      <c r="H97" s="216"/>
      <c r="I97" s="79"/>
      <c r="J97" s="216" t="s">
        <v>83</v>
      </c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  <c r="AC97" s="216"/>
      <c r="AD97" s="216"/>
      <c r="AE97" s="216"/>
      <c r="AF97" s="216"/>
      <c r="AG97" s="209">
        <f>'3. -  Oprava chodníka pri...'!J30</f>
        <v>0</v>
      </c>
      <c r="AH97" s="210"/>
      <c r="AI97" s="210"/>
      <c r="AJ97" s="210"/>
      <c r="AK97" s="210"/>
      <c r="AL97" s="210"/>
      <c r="AM97" s="210"/>
      <c r="AN97" s="209">
        <f t="shared" si="0"/>
        <v>0</v>
      </c>
      <c r="AO97" s="210"/>
      <c r="AP97" s="210"/>
      <c r="AQ97" s="80" t="s">
        <v>76</v>
      </c>
      <c r="AR97" s="77"/>
      <c r="AS97" s="81">
        <v>0</v>
      </c>
      <c r="AT97" s="82">
        <f t="shared" si="1"/>
        <v>0</v>
      </c>
      <c r="AU97" s="83">
        <f>'3. -  Oprava chodníka pri...'!P122</f>
        <v>0</v>
      </c>
      <c r="AV97" s="82">
        <f>'3. -  Oprava chodníka pri...'!J33</f>
        <v>0</v>
      </c>
      <c r="AW97" s="82">
        <f>'3. -  Oprava chodníka pri...'!J34</f>
        <v>0</v>
      </c>
      <c r="AX97" s="82">
        <f>'3. -  Oprava chodníka pri...'!J35</f>
        <v>0</v>
      </c>
      <c r="AY97" s="82">
        <f>'3. -  Oprava chodníka pri...'!J36</f>
        <v>0</v>
      </c>
      <c r="AZ97" s="82">
        <f>'3. -  Oprava chodníka pri...'!F33</f>
        <v>0</v>
      </c>
      <c r="BA97" s="82">
        <f>'3. -  Oprava chodníka pri...'!F34</f>
        <v>0</v>
      </c>
      <c r="BB97" s="82">
        <f>'3. -  Oprava chodníka pri...'!F35</f>
        <v>0</v>
      </c>
      <c r="BC97" s="82">
        <f>'3. -  Oprava chodníka pri...'!F36</f>
        <v>0</v>
      </c>
      <c r="BD97" s="84">
        <f>'3. -  Oprava chodníka pri...'!F37</f>
        <v>0</v>
      </c>
      <c r="BT97" s="85" t="s">
        <v>77</v>
      </c>
      <c r="BV97" s="85" t="s">
        <v>71</v>
      </c>
      <c r="BW97" s="85" t="s">
        <v>84</v>
      </c>
      <c r="BX97" s="85" t="s">
        <v>4</v>
      </c>
      <c r="CL97" s="85" t="s">
        <v>1</v>
      </c>
      <c r="CM97" s="85" t="s">
        <v>69</v>
      </c>
    </row>
    <row r="98" spans="1:91" s="7" customFormat="1" ht="37.5" customHeight="1">
      <c r="A98" s="76" t="s">
        <v>73</v>
      </c>
      <c r="B98" s="77"/>
      <c r="C98" s="78"/>
      <c r="D98" s="216" t="s">
        <v>85</v>
      </c>
      <c r="E98" s="216"/>
      <c r="F98" s="216"/>
      <c r="G98" s="216"/>
      <c r="H98" s="216"/>
      <c r="I98" s="79"/>
      <c r="J98" s="216" t="s">
        <v>86</v>
      </c>
      <c r="K98" s="216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16"/>
      <c r="AA98" s="216"/>
      <c r="AB98" s="216"/>
      <c r="AC98" s="216"/>
      <c r="AD98" s="216"/>
      <c r="AE98" s="216"/>
      <c r="AF98" s="216"/>
      <c r="AG98" s="209">
        <f>'4. -  Rekonštrukcia  komu...'!J30</f>
        <v>0</v>
      </c>
      <c r="AH98" s="210"/>
      <c r="AI98" s="210"/>
      <c r="AJ98" s="210"/>
      <c r="AK98" s="210"/>
      <c r="AL98" s="210"/>
      <c r="AM98" s="210"/>
      <c r="AN98" s="209">
        <f t="shared" si="0"/>
        <v>0</v>
      </c>
      <c r="AO98" s="210"/>
      <c r="AP98" s="210"/>
      <c r="AQ98" s="80" t="s">
        <v>76</v>
      </c>
      <c r="AR98" s="77"/>
      <c r="AS98" s="81">
        <v>0</v>
      </c>
      <c r="AT98" s="82">
        <f t="shared" si="1"/>
        <v>0</v>
      </c>
      <c r="AU98" s="83">
        <f>'4. -  Rekonštrukcia  komu...'!P125</f>
        <v>0</v>
      </c>
      <c r="AV98" s="82">
        <f>'4. -  Rekonštrukcia  komu...'!J33</f>
        <v>0</v>
      </c>
      <c r="AW98" s="82">
        <f>'4. -  Rekonštrukcia  komu...'!J34</f>
        <v>0</v>
      </c>
      <c r="AX98" s="82">
        <f>'4. -  Rekonštrukcia  komu...'!J35</f>
        <v>0</v>
      </c>
      <c r="AY98" s="82">
        <f>'4. -  Rekonštrukcia  komu...'!J36</f>
        <v>0</v>
      </c>
      <c r="AZ98" s="82">
        <f>'4. -  Rekonštrukcia  komu...'!F33</f>
        <v>0</v>
      </c>
      <c r="BA98" s="82">
        <f>'4. -  Rekonštrukcia  komu...'!F34</f>
        <v>0</v>
      </c>
      <c r="BB98" s="82">
        <f>'4. -  Rekonštrukcia  komu...'!F35</f>
        <v>0</v>
      </c>
      <c r="BC98" s="82">
        <f>'4. -  Rekonštrukcia  komu...'!F36</f>
        <v>0</v>
      </c>
      <c r="BD98" s="84">
        <f>'4. -  Rekonštrukcia  komu...'!F37</f>
        <v>0</v>
      </c>
      <c r="BT98" s="85" t="s">
        <v>77</v>
      </c>
      <c r="BV98" s="85" t="s">
        <v>71</v>
      </c>
      <c r="BW98" s="85" t="s">
        <v>87</v>
      </c>
      <c r="BX98" s="85" t="s">
        <v>4</v>
      </c>
      <c r="CL98" s="85" t="s">
        <v>1</v>
      </c>
      <c r="CM98" s="85" t="s">
        <v>69</v>
      </c>
    </row>
    <row r="99" spans="1:91" s="7" customFormat="1" ht="31.5" customHeight="1">
      <c r="A99" s="76" t="s">
        <v>73</v>
      </c>
      <c r="B99" s="77"/>
      <c r="C99" s="78"/>
      <c r="D99" s="216" t="s">
        <v>88</v>
      </c>
      <c r="E99" s="216"/>
      <c r="F99" s="216"/>
      <c r="G99" s="216"/>
      <c r="H99" s="216"/>
      <c r="I99" s="79"/>
      <c r="J99" s="216" t="s">
        <v>89</v>
      </c>
      <c r="K99" s="216"/>
      <c r="L99" s="216"/>
      <c r="M99" s="216"/>
      <c r="N99" s="216"/>
      <c r="O99" s="216"/>
      <c r="P99" s="216"/>
      <c r="Q99" s="216"/>
      <c r="R99" s="216"/>
      <c r="S99" s="216"/>
      <c r="T99" s="216"/>
      <c r="U99" s="216"/>
      <c r="V99" s="216"/>
      <c r="W99" s="216"/>
      <c r="X99" s="216"/>
      <c r="Y99" s="216"/>
      <c r="Z99" s="216"/>
      <c r="AA99" s="216"/>
      <c r="AB99" s="216"/>
      <c r="AC99" s="216"/>
      <c r="AD99" s="216"/>
      <c r="AE99" s="216"/>
      <c r="AF99" s="216"/>
      <c r="AG99" s="209">
        <f>'5. -  Rekonštrukcia chodn...'!J30</f>
        <v>0</v>
      </c>
      <c r="AH99" s="210"/>
      <c r="AI99" s="210"/>
      <c r="AJ99" s="210"/>
      <c r="AK99" s="210"/>
      <c r="AL99" s="210"/>
      <c r="AM99" s="210"/>
      <c r="AN99" s="209">
        <f t="shared" si="0"/>
        <v>0</v>
      </c>
      <c r="AO99" s="210"/>
      <c r="AP99" s="210"/>
      <c r="AQ99" s="80" t="s">
        <v>76</v>
      </c>
      <c r="AR99" s="77"/>
      <c r="AS99" s="81">
        <v>0</v>
      </c>
      <c r="AT99" s="82">
        <f t="shared" si="1"/>
        <v>0</v>
      </c>
      <c r="AU99" s="83">
        <f>'5. -  Rekonštrukcia chodn...'!P122</f>
        <v>0</v>
      </c>
      <c r="AV99" s="82">
        <f>'5. -  Rekonštrukcia chodn...'!J33</f>
        <v>0</v>
      </c>
      <c r="AW99" s="82">
        <f>'5. -  Rekonštrukcia chodn...'!J34</f>
        <v>0</v>
      </c>
      <c r="AX99" s="82">
        <f>'5. -  Rekonštrukcia chodn...'!J35</f>
        <v>0</v>
      </c>
      <c r="AY99" s="82">
        <f>'5. -  Rekonštrukcia chodn...'!J36</f>
        <v>0</v>
      </c>
      <c r="AZ99" s="82">
        <f>'5. -  Rekonštrukcia chodn...'!F33</f>
        <v>0</v>
      </c>
      <c r="BA99" s="82">
        <f>'5. -  Rekonštrukcia chodn...'!F34</f>
        <v>0</v>
      </c>
      <c r="BB99" s="82">
        <f>'5. -  Rekonštrukcia chodn...'!F35</f>
        <v>0</v>
      </c>
      <c r="BC99" s="82">
        <f>'5. -  Rekonštrukcia chodn...'!F36</f>
        <v>0</v>
      </c>
      <c r="BD99" s="84">
        <f>'5. -  Rekonštrukcia chodn...'!F37</f>
        <v>0</v>
      </c>
      <c r="BT99" s="85" t="s">
        <v>77</v>
      </c>
      <c r="BV99" s="85" t="s">
        <v>71</v>
      </c>
      <c r="BW99" s="85" t="s">
        <v>90</v>
      </c>
      <c r="BX99" s="85" t="s">
        <v>4</v>
      </c>
      <c r="CL99" s="85" t="s">
        <v>1</v>
      </c>
      <c r="CM99" s="85" t="s">
        <v>69</v>
      </c>
    </row>
    <row r="100" spans="1:91" s="7" customFormat="1" ht="24.75" customHeight="1">
      <c r="A100" s="76" t="s">
        <v>73</v>
      </c>
      <c r="B100" s="77"/>
      <c r="C100" s="78"/>
      <c r="D100" s="216" t="s">
        <v>91</v>
      </c>
      <c r="E100" s="216"/>
      <c r="F100" s="216"/>
      <c r="G100" s="216"/>
      <c r="H100" s="216"/>
      <c r="I100" s="79"/>
      <c r="J100" s="216" t="s">
        <v>92</v>
      </c>
      <c r="K100" s="216"/>
      <c r="L100" s="216"/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216"/>
      <c r="Z100" s="216"/>
      <c r="AA100" s="216"/>
      <c r="AB100" s="216"/>
      <c r="AC100" s="216"/>
      <c r="AD100" s="216"/>
      <c r="AE100" s="216"/>
      <c r="AF100" s="216"/>
      <c r="AG100" s="209">
        <f>'6. -  Rekonštrukcia chodn...'!J30</f>
        <v>0</v>
      </c>
      <c r="AH100" s="210"/>
      <c r="AI100" s="210"/>
      <c r="AJ100" s="210"/>
      <c r="AK100" s="210"/>
      <c r="AL100" s="210"/>
      <c r="AM100" s="210"/>
      <c r="AN100" s="209">
        <f t="shared" si="0"/>
        <v>0</v>
      </c>
      <c r="AO100" s="210"/>
      <c r="AP100" s="210"/>
      <c r="AQ100" s="80" t="s">
        <v>76</v>
      </c>
      <c r="AR100" s="77"/>
      <c r="AS100" s="81">
        <v>0</v>
      </c>
      <c r="AT100" s="82">
        <f t="shared" si="1"/>
        <v>0</v>
      </c>
      <c r="AU100" s="83">
        <f>'6. -  Rekonštrukcia chodn...'!P122</f>
        <v>0</v>
      </c>
      <c r="AV100" s="82">
        <f>'6. -  Rekonštrukcia chodn...'!J33</f>
        <v>0</v>
      </c>
      <c r="AW100" s="82">
        <f>'6. -  Rekonštrukcia chodn...'!J34</f>
        <v>0</v>
      </c>
      <c r="AX100" s="82">
        <f>'6. -  Rekonštrukcia chodn...'!J35</f>
        <v>0</v>
      </c>
      <c r="AY100" s="82">
        <f>'6. -  Rekonštrukcia chodn...'!J36</f>
        <v>0</v>
      </c>
      <c r="AZ100" s="82">
        <f>'6. -  Rekonštrukcia chodn...'!F33</f>
        <v>0</v>
      </c>
      <c r="BA100" s="82">
        <f>'6. -  Rekonštrukcia chodn...'!F34</f>
        <v>0</v>
      </c>
      <c r="BB100" s="82">
        <f>'6. -  Rekonštrukcia chodn...'!F35</f>
        <v>0</v>
      </c>
      <c r="BC100" s="82">
        <f>'6. -  Rekonštrukcia chodn...'!F36</f>
        <v>0</v>
      </c>
      <c r="BD100" s="84">
        <f>'6. -  Rekonštrukcia chodn...'!F37</f>
        <v>0</v>
      </c>
      <c r="BT100" s="85" t="s">
        <v>77</v>
      </c>
      <c r="BV100" s="85" t="s">
        <v>71</v>
      </c>
      <c r="BW100" s="85" t="s">
        <v>93</v>
      </c>
      <c r="BX100" s="85" t="s">
        <v>4</v>
      </c>
      <c r="CL100" s="85" t="s">
        <v>1</v>
      </c>
      <c r="CM100" s="85" t="s">
        <v>69</v>
      </c>
    </row>
    <row r="101" spans="1:91" s="7" customFormat="1" ht="29.25" customHeight="1">
      <c r="A101" s="76" t="s">
        <v>73</v>
      </c>
      <c r="B101" s="77"/>
      <c r="C101" s="78"/>
      <c r="D101" s="216" t="s">
        <v>94</v>
      </c>
      <c r="E101" s="216"/>
      <c r="F101" s="216"/>
      <c r="G101" s="216"/>
      <c r="H101" s="216"/>
      <c r="I101" s="79"/>
      <c r="J101" s="216" t="s">
        <v>95</v>
      </c>
      <c r="K101" s="216"/>
      <c r="L101" s="216"/>
      <c r="M101" s="216"/>
      <c r="N101" s="216"/>
      <c r="O101" s="216"/>
      <c r="P101" s="216"/>
      <c r="Q101" s="216"/>
      <c r="R101" s="216"/>
      <c r="S101" s="216"/>
      <c r="T101" s="216"/>
      <c r="U101" s="216"/>
      <c r="V101" s="216"/>
      <c r="W101" s="216"/>
      <c r="X101" s="216"/>
      <c r="Y101" s="216"/>
      <c r="Z101" s="216"/>
      <c r="AA101" s="216"/>
      <c r="AB101" s="216"/>
      <c r="AC101" s="216"/>
      <c r="AD101" s="216"/>
      <c r="AE101" s="216"/>
      <c r="AF101" s="216"/>
      <c r="AG101" s="209">
        <f>'7. - Oprava asfaltovej ko...'!J30</f>
        <v>0</v>
      </c>
      <c r="AH101" s="210"/>
      <c r="AI101" s="210"/>
      <c r="AJ101" s="210"/>
      <c r="AK101" s="210"/>
      <c r="AL101" s="210"/>
      <c r="AM101" s="210"/>
      <c r="AN101" s="209">
        <f t="shared" si="0"/>
        <v>0</v>
      </c>
      <c r="AO101" s="210"/>
      <c r="AP101" s="210"/>
      <c r="AQ101" s="80" t="s">
        <v>76</v>
      </c>
      <c r="AR101" s="77"/>
      <c r="AS101" s="81">
        <v>0</v>
      </c>
      <c r="AT101" s="82">
        <f t="shared" si="1"/>
        <v>0</v>
      </c>
      <c r="AU101" s="83">
        <f>'7. - Oprava asfaltovej ko...'!P123</f>
        <v>0</v>
      </c>
      <c r="AV101" s="82">
        <f>'7. - Oprava asfaltovej ko...'!J33</f>
        <v>0</v>
      </c>
      <c r="AW101" s="82">
        <f>'7. - Oprava asfaltovej ko...'!J34</f>
        <v>0</v>
      </c>
      <c r="AX101" s="82">
        <f>'7. - Oprava asfaltovej ko...'!J35</f>
        <v>0</v>
      </c>
      <c r="AY101" s="82">
        <f>'7. - Oprava asfaltovej ko...'!J36</f>
        <v>0</v>
      </c>
      <c r="AZ101" s="82">
        <f>'7. - Oprava asfaltovej ko...'!F33</f>
        <v>0</v>
      </c>
      <c r="BA101" s="82">
        <f>'7. - Oprava asfaltovej ko...'!F34</f>
        <v>0</v>
      </c>
      <c r="BB101" s="82">
        <f>'7. - Oprava asfaltovej ko...'!F35</f>
        <v>0</v>
      </c>
      <c r="BC101" s="82">
        <f>'7. - Oprava asfaltovej ko...'!F36</f>
        <v>0</v>
      </c>
      <c r="BD101" s="84">
        <f>'7. - Oprava asfaltovej ko...'!F37</f>
        <v>0</v>
      </c>
      <c r="BT101" s="85" t="s">
        <v>77</v>
      </c>
      <c r="BV101" s="85" t="s">
        <v>71</v>
      </c>
      <c r="BW101" s="85" t="s">
        <v>96</v>
      </c>
      <c r="BX101" s="85" t="s">
        <v>4</v>
      </c>
      <c r="CL101" s="85" t="s">
        <v>1</v>
      </c>
      <c r="CM101" s="85" t="s">
        <v>69</v>
      </c>
    </row>
    <row r="102" spans="1:91" s="7" customFormat="1" ht="24.75" customHeight="1">
      <c r="A102" s="76" t="s">
        <v>73</v>
      </c>
      <c r="B102" s="77"/>
      <c r="C102" s="78"/>
      <c r="D102" s="216" t="s">
        <v>97</v>
      </c>
      <c r="E102" s="216"/>
      <c r="F102" s="216"/>
      <c r="G102" s="216"/>
      <c r="H102" s="216"/>
      <c r="I102" s="79"/>
      <c r="J102" s="216" t="s">
        <v>98</v>
      </c>
      <c r="K102" s="216"/>
      <c r="L102" s="216"/>
      <c r="M102" s="216"/>
      <c r="N102" s="216"/>
      <c r="O102" s="216"/>
      <c r="P102" s="216"/>
      <c r="Q102" s="216"/>
      <c r="R102" s="216"/>
      <c r="S102" s="216"/>
      <c r="T102" s="216"/>
      <c r="U102" s="216"/>
      <c r="V102" s="216"/>
      <c r="W102" s="216"/>
      <c r="X102" s="216"/>
      <c r="Y102" s="216"/>
      <c r="Z102" s="216"/>
      <c r="AA102" s="216"/>
      <c r="AB102" s="216"/>
      <c r="AC102" s="216"/>
      <c r="AD102" s="216"/>
      <c r="AE102" s="216"/>
      <c r="AF102" s="216"/>
      <c r="AG102" s="209">
        <f>'8. - Oprava asfaltového p...'!J30</f>
        <v>0</v>
      </c>
      <c r="AH102" s="210"/>
      <c r="AI102" s="210"/>
      <c r="AJ102" s="210"/>
      <c r="AK102" s="210"/>
      <c r="AL102" s="210"/>
      <c r="AM102" s="210"/>
      <c r="AN102" s="209">
        <f t="shared" si="0"/>
        <v>0</v>
      </c>
      <c r="AO102" s="210"/>
      <c r="AP102" s="210"/>
      <c r="AQ102" s="80" t="s">
        <v>76</v>
      </c>
      <c r="AR102" s="77"/>
      <c r="AS102" s="86">
        <v>0</v>
      </c>
      <c r="AT102" s="87">
        <f t="shared" si="1"/>
        <v>0</v>
      </c>
      <c r="AU102" s="88">
        <f>'8. - Oprava asfaltového p...'!P122</f>
        <v>0</v>
      </c>
      <c r="AV102" s="87">
        <f>'8. - Oprava asfaltového p...'!J33</f>
        <v>0</v>
      </c>
      <c r="AW102" s="87">
        <f>'8. - Oprava asfaltového p...'!J34</f>
        <v>0</v>
      </c>
      <c r="AX102" s="87">
        <f>'8. - Oprava asfaltového p...'!J35</f>
        <v>0</v>
      </c>
      <c r="AY102" s="87">
        <f>'8. - Oprava asfaltového p...'!J36</f>
        <v>0</v>
      </c>
      <c r="AZ102" s="87">
        <f>'8. - Oprava asfaltového p...'!F33</f>
        <v>0</v>
      </c>
      <c r="BA102" s="87">
        <f>'8. - Oprava asfaltového p...'!F34</f>
        <v>0</v>
      </c>
      <c r="BB102" s="87">
        <f>'8. - Oprava asfaltového p...'!F35</f>
        <v>0</v>
      </c>
      <c r="BC102" s="87">
        <f>'8. - Oprava asfaltového p...'!F36</f>
        <v>0</v>
      </c>
      <c r="BD102" s="89">
        <f>'8. - Oprava asfaltového p...'!F37</f>
        <v>0</v>
      </c>
      <c r="BT102" s="85" t="s">
        <v>77</v>
      </c>
      <c r="BV102" s="85" t="s">
        <v>71</v>
      </c>
      <c r="BW102" s="85" t="s">
        <v>99</v>
      </c>
      <c r="BX102" s="85" t="s">
        <v>4</v>
      </c>
      <c r="CL102" s="85" t="s">
        <v>1</v>
      </c>
      <c r="CM102" s="85" t="s">
        <v>69</v>
      </c>
    </row>
    <row r="103" spans="1:91" s="2" customFormat="1" ht="30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30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</row>
    <row r="104" spans="1:91" s="2" customFormat="1" ht="6.95" customHeight="1">
      <c r="A104" s="29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30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</row>
  </sheetData>
  <mergeCells count="70"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D99:H99"/>
    <mergeCell ref="J99:AF99"/>
    <mergeCell ref="J96:AF96"/>
    <mergeCell ref="D96:H96"/>
    <mergeCell ref="AG96:AM96"/>
    <mergeCell ref="D97:H97"/>
    <mergeCell ref="J97:AF97"/>
    <mergeCell ref="AG97:AM97"/>
    <mergeCell ref="D102:H102"/>
    <mergeCell ref="J102:AF102"/>
    <mergeCell ref="AG94:AM94"/>
    <mergeCell ref="AN94:AP94"/>
    <mergeCell ref="AN100:AP100"/>
    <mergeCell ref="AG100:AM100"/>
    <mergeCell ref="D100:H100"/>
    <mergeCell ref="J100:AF100"/>
    <mergeCell ref="AN101:AP101"/>
    <mergeCell ref="AG101:AM101"/>
    <mergeCell ref="D101:H101"/>
    <mergeCell ref="J101:AF101"/>
    <mergeCell ref="AN98:AP98"/>
    <mergeCell ref="AG98:AM98"/>
    <mergeCell ref="D98:H98"/>
    <mergeCell ref="J98:AF98"/>
    <mergeCell ref="AK30:AO30"/>
    <mergeCell ref="L30:P30"/>
    <mergeCell ref="W30:AE30"/>
    <mergeCell ref="L31:P31"/>
    <mergeCell ref="AN102:AP102"/>
    <mergeCell ref="AG102:AM102"/>
    <mergeCell ref="AN99:AP99"/>
    <mergeCell ref="AG99:AM99"/>
    <mergeCell ref="AN96:AP96"/>
    <mergeCell ref="AN97:AP97"/>
    <mergeCell ref="L85:AO85"/>
    <mergeCell ref="AM87:AN87"/>
    <mergeCell ref="AM89:AP89"/>
    <mergeCell ref="AK26:AO26"/>
    <mergeCell ref="L28:P28"/>
    <mergeCell ref="W28:AE28"/>
    <mergeCell ref="AK28:AO28"/>
    <mergeCell ref="W29:AE29"/>
    <mergeCell ref="L29:P29"/>
    <mergeCell ref="AK29:AO29"/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4"/>
    <mergeCell ref="K5:AO5"/>
    <mergeCell ref="K6:AO6"/>
    <mergeCell ref="E14:AJ14"/>
    <mergeCell ref="E23:AN23"/>
  </mergeCells>
  <hyperlinks>
    <hyperlink ref="A95" location="'1. -  Rekonštrukcia chodn...'!C2" display="/"/>
    <hyperlink ref="A96" location="'2. - Oprava chodníka na S...'!C2" display="/"/>
    <hyperlink ref="A97" location="'3. -  Oprava chodníka pri...'!C2" display="/"/>
    <hyperlink ref="A98" location="'4. -  Rekonštrukcia  komu...'!C2" display="/"/>
    <hyperlink ref="A99" location="'5. -  Rekonštrukcia chodn...'!C2" display="/"/>
    <hyperlink ref="A100" location="'6. -  Rekonštrukcia chodn...'!C2" display="/"/>
    <hyperlink ref="A101" location="'7. - Oprava asfaltovej ko...'!C2" display="/"/>
    <hyperlink ref="A102" location="'8. - Oprava asfaltového p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7"/>
  <sheetViews>
    <sheetView showGridLines="0" tabSelected="1" topLeftCell="A112" workbookViewId="0">
      <selection activeCell="W123" sqref="W123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78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100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Opravy a  rekonštrukcie miestnych komunikácií a chodníkov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101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hidden="1" customHeight="1">
      <c r="A9" s="29"/>
      <c r="B9" s="30"/>
      <c r="C9" s="29"/>
      <c r="D9" s="29"/>
      <c r="E9" s="211" t="s">
        <v>102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01"/>
      <c r="G18" s="201"/>
      <c r="H18" s="201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05" t="s">
        <v>1</v>
      </c>
      <c r="F27" s="205"/>
      <c r="G27" s="205"/>
      <c r="H27" s="205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ROUND(J123,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ROUND((SUM(BE123:BE166)),  2)</f>
        <v>0</v>
      </c>
      <c r="G33" s="29"/>
      <c r="H33" s="29"/>
      <c r="I33" s="104">
        <v>0.2</v>
      </c>
      <c r="J33" s="103">
        <f>ROUND(((SUM(BE123:BE166))*I33),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ROUND((SUM(BF123:BF166)),  2)</f>
        <v>0</v>
      </c>
      <c r="G34" s="29"/>
      <c r="H34" s="29"/>
      <c r="I34" s="104">
        <v>0.2</v>
      </c>
      <c r="J34" s="103">
        <f>ROUND(((SUM(BF123:BF166))*I34),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ROUND((SUM(BG123:BG166)),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ROUND((SUM(BH123:BH166)),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ROUND((SUM(BI123:BI166)),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103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Opravy a  rekonštrukcie miestnych komunikácií a chodníkov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hidden="1" customHeight="1">
      <c r="A87" s="29"/>
      <c r="B87" s="30"/>
      <c r="C87" s="29"/>
      <c r="D87" s="29"/>
      <c r="E87" s="211" t="str">
        <f>E9</f>
        <v xml:space="preserve">1. -  Rekonštrukcia chodníka spájajúceho ulice Osloboditeľov a Tyršova 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104</v>
      </c>
      <c r="D94" s="105"/>
      <c r="E94" s="105"/>
      <c r="F94" s="105"/>
      <c r="G94" s="105"/>
      <c r="H94" s="105"/>
      <c r="I94" s="120"/>
      <c r="J94" s="121" t="s">
        <v>105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106</v>
      </c>
      <c r="D96" s="29"/>
      <c r="E96" s="29"/>
      <c r="F96" s="29"/>
      <c r="G96" s="29"/>
      <c r="H96" s="29"/>
      <c r="I96" s="93"/>
      <c r="J96" s="68">
        <f>J123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107</v>
      </c>
    </row>
    <row r="97" spans="1:31" s="9" customFormat="1" ht="24.95" hidden="1" customHeight="1">
      <c r="B97" s="123"/>
      <c r="D97" s="124" t="s">
        <v>108</v>
      </c>
      <c r="E97" s="125"/>
      <c r="F97" s="125"/>
      <c r="G97" s="125"/>
      <c r="H97" s="125"/>
      <c r="I97" s="126"/>
      <c r="J97" s="127">
        <f>J124</f>
        <v>0</v>
      </c>
      <c r="L97" s="123"/>
    </row>
    <row r="98" spans="1:31" s="10" customFormat="1" ht="19.899999999999999" hidden="1" customHeight="1">
      <c r="B98" s="128"/>
      <c r="D98" s="129" t="s">
        <v>109</v>
      </c>
      <c r="E98" s="130"/>
      <c r="F98" s="130"/>
      <c r="G98" s="130"/>
      <c r="H98" s="130"/>
      <c r="I98" s="131"/>
      <c r="J98" s="132">
        <f>J125</f>
        <v>0</v>
      </c>
      <c r="L98" s="128"/>
    </row>
    <row r="99" spans="1:31" s="10" customFormat="1" ht="19.899999999999999" hidden="1" customHeight="1">
      <c r="B99" s="128"/>
      <c r="D99" s="129" t="s">
        <v>110</v>
      </c>
      <c r="E99" s="130"/>
      <c r="F99" s="130"/>
      <c r="G99" s="130"/>
      <c r="H99" s="130"/>
      <c r="I99" s="131"/>
      <c r="J99" s="132">
        <f>J136</f>
        <v>0</v>
      </c>
      <c r="L99" s="128"/>
    </row>
    <row r="100" spans="1:31" s="10" customFormat="1" ht="19.899999999999999" hidden="1" customHeight="1">
      <c r="B100" s="128"/>
      <c r="D100" s="129" t="s">
        <v>111</v>
      </c>
      <c r="E100" s="130"/>
      <c r="F100" s="130"/>
      <c r="G100" s="130"/>
      <c r="H100" s="130"/>
      <c r="I100" s="131"/>
      <c r="J100" s="132">
        <f>J142</f>
        <v>0</v>
      </c>
      <c r="L100" s="128"/>
    </row>
    <row r="101" spans="1:31" s="10" customFormat="1" ht="19.899999999999999" hidden="1" customHeight="1">
      <c r="B101" s="128"/>
      <c r="D101" s="129" t="s">
        <v>112</v>
      </c>
      <c r="E101" s="130"/>
      <c r="F101" s="130"/>
      <c r="G101" s="130"/>
      <c r="H101" s="130"/>
      <c r="I101" s="131"/>
      <c r="J101" s="132">
        <f>J152</f>
        <v>0</v>
      </c>
      <c r="L101" s="128"/>
    </row>
    <row r="102" spans="1:31" s="9" customFormat="1" ht="24.95" hidden="1" customHeight="1">
      <c r="B102" s="123"/>
      <c r="D102" s="124" t="s">
        <v>113</v>
      </c>
      <c r="E102" s="125"/>
      <c r="F102" s="125"/>
      <c r="G102" s="125"/>
      <c r="H102" s="125"/>
      <c r="I102" s="126"/>
      <c r="J102" s="127">
        <f>J154</f>
        <v>0</v>
      </c>
      <c r="L102" s="123"/>
    </row>
    <row r="103" spans="1:31" s="9" customFormat="1" ht="24.95" hidden="1" customHeight="1">
      <c r="B103" s="123"/>
      <c r="D103" s="124" t="s">
        <v>114</v>
      </c>
      <c r="E103" s="125"/>
      <c r="F103" s="125"/>
      <c r="G103" s="125"/>
      <c r="H103" s="125"/>
      <c r="I103" s="126"/>
      <c r="J103" s="127">
        <f>J165</f>
        <v>0</v>
      </c>
      <c r="L103" s="123"/>
    </row>
    <row r="104" spans="1:31" s="2" customFormat="1" ht="21.75" hidden="1" customHeight="1">
      <c r="A104" s="29"/>
      <c r="B104" s="30"/>
      <c r="C104" s="29"/>
      <c r="D104" s="29"/>
      <c r="E104" s="29"/>
      <c r="F104" s="29"/>
      <c r="G104" s="29"/>
      <c r="H104" s="29"/>
      <c r="I104" s="93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s="2" customFormat="1" ht="6.95" hidden="1" customHeight="1">
      <c r="A105" s="29"/>
      <c r="B105" s="44"/>
      <c r="C105" s="45"/>
      <c r="D105" s="45"/>
      <c r="E105" s="45"/>
      <c r="F105" s="45"/>
      <c r="G105" s="45"/>
      <c r="H105" s="45"/>
      <c r="I105" s="117"/>
      <c r="J105" s="45"/>
      <c r="K105" s="45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hidden="1"/>
    <row r="107" spans="1:31" hidden="1"/>
    <row r="108" spans="1:31" hidden="1"/>
    <row r="109" spans="1:31" s="2" customFormat="1" ht="6.95" customHeight="1">
      <c r="A109" s="29"/>
      <c r="B109" s="46"/>
      <c r="C109" s="47"/>
      <c r="D109" s="47"/>
      <c r="E109" s="47"/>
      <c r="F109" s="47"/>
      <c r="G109" s="47"/>
      <c r="H109" s="47"/>
      <c r="I109" s="118"/>
      <c r="J109" s="47"/>
      <c r="K109" s="47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24.95" customHeight="1">
      <c r="A110" s="29"/>
      <c r="B110" s="30"/>
      <c r="C110" s="18" t="s">
        <v>115</v>
      </c>
      <c r="D110" s="29"/>
      <c r="E110" s="29"/>
      <c r="F110" s="29"/>
      <c r="G110" s="29"/>
      <c r="H110" s="29"/>
      <c r="I110" s="93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6.95" customHeight="1">
      <c r="A111" s="29"/>
      <c r="B111" s="30"/>
      <c r="C111" s="29"/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>
      <c r="A112" s="29"/>
      <c r="B112" s="30"/>
      <c r="C112" s="24" t="s">
        <v>14</v>
      </c>
      <c r="D112" s="29"/>
      <c r="E112" s="29"/>
      <c r="F112" s="29"/>
      <c r="G112" s="29"/>
      <c r="H112" s="29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6.5" customHeight="1">
      <c r="A113" s="29"/>
      <c r="B113" s="30"/>
      <c r="C113" s="29"/>
      <c r="D113" s="29"/>
      <c r="E113" s="229" t="str">
        <f>E7</f>
        <v>Opravy a  rekonštrukcie miestnych komunikácií a chodníkov v Humennom</v>
      </c>
      <c r="F113" s="230"/>
      <c r="G113" s="230"/>
      <c r="H113" s="230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2" customHeight="1">
      <c r="A114" s="29"/>
      <c r="B114" s="30"/>
      <c r="C114" s="24" t="s">
        <v>101</v>
      </c>
      <c r="D114" s="29"/>
      <c r="E114" s="29"/>
      <c r="F114" s="29"/>
      <c r="G114" s="29"/>
      <c r="H114" s="29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24.75" customHeight="1">
      <c r="A115" s="29"/>
      <c r="B115" s="30"/>
      <c r="C115" s="29"/>
      <c r="D115" s="29"/>
      <c r="E115" s="211" t="str">
        <f>E9</f>
        <v xml:space="preserve">1. -  Rekonštrukcia chodníka spájajúceho ulice Osloboditeľov a Tyršova </v>
      </c>
      <c r="F115" s="228"/>
      <c r="G115" s="228"/>
      <c r="H115" s="228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93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2" customHeight="1">
      <c r="A117" s="29"/>
      <c r="B117" s="30"/>
      <c r="C117" s="24" t="s">
        <v>17</v>
      </c>
      <c r="D117" s="29"/>
      <c r="E117" s="29"/>
      <c r="F117" s="22" t="str">
        <f>F12</f>
        <v xml:space="preserve"> </v>
      </c>
      <c r="G117" s="29"/>
      <c r="H117" s="29"/>
      <c r="I117" s="94" t="s">
        <v>19</v>
      </c>
      <c r="J117" s="52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6.95" customHeight="1">
      <c r="A118" s="29"/>
      <c r="B118" s="30"/>
      <c r="C118" s="29"/>
      <c r="D118" s="29"/>
      <c r="E118" s="29"/>
      <c r="F118" s="29"/>
      <c r="G118" s="29"/>
      <c r="H118" s="29"/>
      <c r="I118" s="93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20</v>
      </c>
      <c r="D119" s="29"/>
      <c r="E119" s="29"/>
      <c r="F119" s="22" t="str">
        <f>E15</f>
        <v xml:space="preserve"> </v>
      </c>
      <c r="G119" s="29"/>
      <c r="H119" s="29"/>
      <c r="I119" s="94" t="s">
        <v>25</v>
      </c>
      <c r="J119" s="27" t="str">
        <f>E21</f>
        <v xml:space="preserve"> </v>
      </c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5.2" customHeight="1">
      <c r="A120" s="29"/>
      <c r="B120" s="30"/>
      <c r="C120" s="24" t="s">
        <v>23</v>
      </c>
      <c r="D120" s="29"/>
      <c r="E120" s="29"/>
      <c r="F120" s="22" t="str">
        <f>IF(E18="","",E18)</f>
        <v>Vyplň údaj</v>
      </c>
      <c r="G120" s="29"/>
      <c r="H120" s="29"/>
      <c r="I120" s="94" t="s">
        <v>27</v>
      </c>
      <c r="J120" s="27" t="str">
        <f>E24</f>
        <v xml:space="preserve"> </v>
      </c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10.35" customHeight="1">
      <c r="A121" s="29"/>
      <c r="B121" s="30"/>
      <c r="C121" s="29"/>
      <c r="D121" s="29"/>
      <c r="E121" s="29"/>
      <c r="F121" s="29"/>
      <c r="G121" s="29"/>
      <c r="H121" s="29"/>
      <c r="I121" s="93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11" customFormat="1" ht="29.25" customHeight="1">
      <c r="A122" s="133"/>
      <c r="B122" s="134"/>
      <c r="C122" s="135" t="s">
        <v>116</v>
      </c>
      <c r="D122" s="136" t="s">
        <v>54</v>
      </c>
      <c r="E122" s="136" t="s">
        <v>50</v>
      </c>
      <c r="F122" s="136" t="s">
        <v>51</v>
      </c>
      <c r="G122" s="136" t="s">
        <v>117</v>
      </c>
      <c r="H122" s="136" t="s">
        <v>118</v>
      </c>
      <c r="I122" s="137" t="s">
        <v>119</v>
      </c>
      <c r="J122" s="138" t="s">
        <v>105</v>
      </c>
      <c r="K122" s="139" t="s">
        <v>120</v>
      </c>
      <c r="L122" s="140"/>
      <c r="M122" s="59" t="s">
        <v>1</v>
      </c>
      <c r="N122" s="60" t="s">
        <v>33</v>
      </c>
      <c r="O122" s="60" t="s">
        <v>121</v>
      </c>
      <c r="P122" s="60" t="s">
        <v>122</v>
      </c>
      <c r="Q122" s="60" t="s">
        <v>123</v>
      </c>
      <c r="R122" s="60" t="s">
        <v>124</v>
      </c>
      <c r="S122" s="60" t="s">
        <v>125</v>
      </c>
      <c r="T122" s="61" t="s">
        <v>126</v>
      </c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3"/>
    </row>
    <row r="123" spans="1:65" s="2" customFormat="1" ht="22.9" customHeight="1">
      <c r="A123" s="29"/>
      <c r="B123" s="30"/>
      <c r="C123" s="66" t="s">
        <v>106</v>
      </c>
      <c r="D123" s="29"/>
      <c r="E123" s="29"/>
      <c r="F123" s="29"/>
      <c r="G123" s="29"/>
      <c r="H123" s="29"/>
      <c r="I123" s="93"/>
      <c r="J123" s="141">
        <f>BK123</f>
        <v>0</v>
      </c>
      <c r="K123" s="29"/>
      <c r="L123" s="30"/>
      <c r="M123" s="62"/>
      <c r="N123" s="53"/>
      <c r="O123" s="63"/>
      <c r="P123" s="142">
        <f>P124+P154+P165</f>
        <v>0</v>
      </c>
      <c r="Q123" s="63"/>
      <c r="R123" s="142">
        <f>R124+R154+R165</f>
        <v>0</v>
      </c>
      <c r="S123" s="63"/>
      <c r="T123" s="143">
        <f>T124+T154+T165</f>
        <v>0</v>
      </c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T123" s="14" t="s">
        <v>68</v>
      </c>
      <c r="AU123" s="14" t="s">
        <v>107</v>
      </c>
      <c r="BK123" s="144">
        <f>BK124+BK154+BK165</f>
        <v>0</v>
      </c>
    </row>
    <row r="124" spans="1:65" s="12" customFormat="1" ht="25.9" customHeight="1">
      <c r="B124" s="145"/>
      <c r="D124" s="146" t="s">
        <v>68</v>
      </c>
      <c r="E124" s="147" t="s">
        <v>127</v>
      </c>
      <c r="F124" s="147" t="s">
        <v>128</v>
      </c>
      <c r="I124" s="148"/>
      <c r="J124" s="149">
        <f>BK124</f>
        <v>0</v>
      </c>
      <c r="L124" s="145"/>
      <c r="M124" s="150"/>
      <c r="N124" s="151"/>
      <c r="O124" s="151"/>
      <c r="P124" s="152">
        <f>P125+P136+P142+P152</f>
        <v>0</v>
      </c>
      <c r="Q124" s="151"/>
      <c r="R124" s="152">
        <f>R125+R136+R142+R152</f>
        <v>0</v>
      </c>
      <c r="S124" s="151"/>
      <c r="T124" s="153">
        <f>T125+T136+T142+T152</f>
        <v>0</v>
      </c>
      <c r="AR124" s="146" t="s">
        <v>77</v>
      </c>
      <c r="AT124" s="154" t="s">
        <v>68</v>
      </c>
      <c r="AU124" s="154" t="s">
        <v>69</v>
      </c>
      <c r="AY124" s="146" t="s">
        <v>129</v>
      </c>
      <c r="BK124" s="155">
        <f>BK125+BK136+BK142+BK152</f>
        <v>0</v>
      </c>
    </row>
    <row r="125" spans="1:65" s="12" customFormat="1" ht="22.9" customHeight="1">
      <c r="B125" s="145"/>
      <c r="D125" s="146" t="s">
        <v>68</v>
      </c>
      <c r="E125" s="156" t="s">
        <v>77</v>
      </c>
      <c r="F125" s="156" t="s">
        <v>130</v>
      </c>
      <c r="I125" s="148"/>
      <c r="J125" s="157">
        <f>BK125</f>
        <v>0</v>
      </c>
      <c r="L125" s="145"/>
      <c r="M125" s="150"/>
      <c r="N125" s="151"/>
      <c r="O125" s="151"/>
      <c r="P125" s="152">
        <f>SUM(P126:P135)</f>
        <v>0</v>
      </c>
      <c r="Q125" s="151"/>
      <c r="R125" s="152">
        <f>SUM(R126:R135)</f>
        <v>0</v>
      </c>
      <c r="S125" s="151"/>
      <c r="T125" s="153">
        <f>SUM(T126:T135)</f>
        <v>0</v>
      </c>
      <c r="AR125" s="146" t="s">
        <v>77</v>
      </c>
      <c r="AT125" s="154" t="s">
        <v>68</v>
      </c>
      <c r="AU125" s="154" t="s">
        <v>77</v>
      </c>
      <c r="AY125" s="146" t="s">
        <v>129</v>
      </c>
      <c r="BK125" s="155">
        <f>SUM(BK126:BK135)</f>
        <v>0</v>
      </c>
    </row>
    <row r="126" spans="1:65" s="2" customFormat="1" ht="21.75" customHeight="1">
      <c r="A126" s="29"/>
      <c r="B126" s="158"/>
      <c r="C126" s="159" t="s">
        <v>77</v>
      </c>
      <c r="D126" s="159" t="s">
        <v>131</v>
      </c>
      <c r="E126" s="160" t="s">
        <v>132</v>
      </c>
      <c r="F126" s="161" t="s">
        <v>133</v>
      </c>
      <c r="G126" s="162" t="s">
        <v>134</v>
      </c>
      <c r="H126" s="163">
        <v>218.25</v>
      </c>
      <c r="I126" s="164"/>
      <c r="J126" s="165">
        <f t="shared" ref="J126:J135" si="0">ROUND(I126*H126,2)</f>
        <v>0</v>
      </c>
      <c r="K126" s="166"/>
      <c r="L126" s="30"/>
      <c r="M126" s="167" t="s">
        <v>1</v>
      </c>
      <c r="N126" s="168" t="s">
        <v>35</v>
      </c>
      <c r="O126" s="55"/>
      <c r="P126" s="169">
        <f t="shared" ref="P126:P135" si="1">O126*H126</f>
        <v>0</v>
      </c>
      <c r="Q126" s="169">
        <v>0</v>
      </c>
      <c r="R126" s="169">
        <f t="shared" ref="R126:R135" si="2">Q126*H126</f>
        <v>0</v>
      </c>
      <c r="S126" s="169">
        <v>0</v>
      </c>
      <c r="T126" s="170">
        <f t="shared" ref="T126:T135" si="3"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71" t="s">
        <v>135</v>
      </c>
      <c r="AT126" s="171" t="s">
        <v>131</v>
      </c>
      <c r="AU126" s="171" t="s">
        <v>136</v>
      </c>
      <c r="AY126" s="14" t="s">
        <v>129</v>
      </c>
      <c r="BE126" s="172">
        <f t="shared" ref="BE126:BE135" si="4">IF(N126="základná",J126,0)</f>
        <v>0</v>
      </c>
      <c r="BF126" s="172">
        <f t="shared" ref="BF126:BF135" si="5">IF(N126="znížená",J126,0)</f>
        <v>0</v>
      </c>
      <c r="BG126" s="172">
        <f t="shared" ref="BG126:BG135" si="6">IF(N126="zákl. prenesená",J126,0)</f>
        <v>0</v>
      </c>
      <c r="BH126" s="172">
        <f t="shared" ref="BH126:BH135" si="7">IF(N126="zníž. prenesená",J126,0)</f>
        <v>0</v>
      </c>
      <c r="BI126" s="172">
        <f t="shared" ref="BI126:BI135" si="8">IF(N126="nulová",J126,0)</f>
        <v>0</v>
      </c>
      <c r="BJ126" s="14" t="s">
        <v>136</v>
      </c>
      <c r="BK126" s="172">
        <f t="shared" ref="BK126:BK135" si="9">ROUND(I126*H126,2)</f>
        <v>0</v>
      </c>
      <c r="BL126" s="14" t="s">
        <v>135</v>
      </c>
      <c r="BM126" s="171" t="s">
        <v>136</v>
      </c>
    </row>
    <row r="127" spans="1:65" s="2" customFormat="1" ht="21.75" customHeight="1">
      <c r="A127" s="29"/>
      <c r="B127" s="158"/>
      <c r="C127" s="159" t="s">
        <v>136</v>
      </c>
      <c r="D127" s="159" t="s">
        <v>131</v>
      </c>
      <c r="E127" s="160" t="s">
        <v>137</v>
      </c>
      <c r="F127" s="161" t="s">
        <v>138</v>
      </c>
      <c r="G127" s="162" t="s">
        <v>139</v>
      </c>
      <c r="H127" s="163">
        <v>194</v>
      </c>
      <c r="I127" s="164"/>
      <c r="J127" s="165">
        <f t="shared" si="0"/>
        <v>0</v>
      </c>
      <c r="K127" s="166"/>
      <c r="L127" s="30"/>
      <c r="M127" s="167" t="s">
        <v>1</v>
      </c>
      <c r="N127" s="168" t="s">
        <v>35</v>
      </c>
      <c r="O127" s="55"/>
      <c r="P127" s="169">
        <f t="shared" si="1"/>
        <v>0</v>
      </c>
      <c r="Q127" s="169">
        <v>0</v>
      </c>
      <c r="R127" s="169">
        <f t="shared" si="2"/>
        <v>0</v>
      </c>
      <c r="S127" s="169">
        <v>0</v>
      </c>
      <c r="T127" s="170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135</v>
      </c>
      <c r="AT127" s="171" t="s">
        <v>131</v>
      </c>
      <c r="AU127" s="171" t="s">
        <v>136</v>
      </c>
      <c r="AY127" s="14" t="s">
        <v>129</v>
      </c>
      <c r="BE127" s="172">
        <f t="shared" si="4"/>
        <v>0</v>
      </c>
      <c r="BF127" s="172">
        <f t="shared" si="5"/>
        <v>0</v>
      </c>
      <c r="BG127" s="172">
        <f t="shared" si="6"/>
        <v>0</v>
      </c>
      <c r="BH127" s="172">
        <f t="shared" si="7"/>
        <v>0</v>
      </c>
      <c r="BI127" s="172">
        <f t="shared" si="8"/>
        <v>0</v>
      </c>
      <c r="BJ127" s="14" t="s">
        <v>136</v>
      </c>
      <c r="BK127" s="172">
        <f t="shared" si="9"/>
        <v>0</v>
      </c>
      <c r="BL127" s="14" t="s">
        <v>135</v>
      </c>
      <c r="BM127" s="171" t="s">
        <v>135</v>
      </c>
    </row>
    <row r="128" spans="1:65" s="2" customFormat="1" ht="21.75" customHeight="1">
      <c r="A128" s="29"/>
      <c r="B128" s="158"/>
      <c r="C128" s="159" t="s">
        <v>140</v>
      </c>
      <c r="D128" s="159" t="s">
        <v>131</v>
      </c>
      <c r="E128" s="160" t="s">
        <v>141</v>
      </c>
      <c r="F128" s="161" t="s">
        <v>142</v>
      </c>
      <c r="G128" s="162" t="s">
        <v>143</v>
      </c>
      <c r="H128" s="163">
        <v>7.2750000000000004</v>
      </c>
      <c r="I128" s="164"/>
      <c r="J128" s="165">
        <f t="shared" si="0"/>
        <v>0</v>
      </c>
      <c r="K128" s="166"/>
      <c r="L128" s="30"/>
      <c r="M128" s="167" t="s">
        <v>1</v>
      </c>
      <c r="N128" s="168" t="s">
        <v>35</v>
      </c>
      <c r="O128" s="55"/>
      <c r="P128" s="169">
        <f t="shared" si="1"/>
        <v>0</v>
      </c>
      <c r="Q128" s="169">
        <v>0</v>
      </c>
      <c r="R128" s="169">
        <f t="shared" si="2"/>
        <v>0</v>
      </c>
      <c r="S128" s="169">
        <v>0</v>
      </c>
      <c r="T128" s="170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135</v>
      </c>
      <c r="AT128" s="171" t="s">
        <v>131</v>
      </c>
      <c r="AU128" s="171" t="s">
        <v>136</v>
      </c>
      <c r="AY128" s="14" t="s">
        <v>129</v>
      </c>
      <c r="BE128" s="172">
        <f t="shared" si="4"/>
        <v>0</v>
      </c>
      <c r="BF128" s="172">
        <f t="shared" si="5"/>
        <v>0</v>
      </c>
      <c r="BG128" s="172">
        <f t="shared" si="6"/>
        <v>0</v>
      </c>
      <c r="BH128" s="172">
        <f t="shared" si="7"/>
        <v>0</v>
      </c>
      <c r="BI128" s="172">
        <f t="shared" si="8"/>
        <v>0</v>
      </c>
      <c r="BJ128" s="14" t="s">
        <v>136</v>
      </c>
      <c r="BK128" s="172">
        <f t="shared" si="9"/>
        <v>0</v>
      </c>
      <c r="BL128" s="14" t="s">
        <v>135</v>
      </c>
      <c r="BM128" s="171" t="s">
        <v>144</v>
      </c>
    </row>
    <row r="129" spans="1:65" s="2" customFormat="1" ht="21.75" customHeight="1">
      <c r="A129" s="29"/>
      <c r="B129" s="158"/>
      <c r="C129" s="159" t="s">
        <v>135</v>
      </c>
      <c r="D129" s="159" t="s">
        <v>131</v>
      </c>
      <c r="E129" s="160" t="s">
        <v>145</v>
      </c>
      <c r="F129" s="161" t="s">
        <v>146</v>
      </c>
      <c r="G129" s="162" t="s">
        <v>143</v>
      </c>
      <c r="H129" s="163">
        <v>14.55</v>
      </c>
      <c r="I129" s="164"/>
      <c r="J129" s="165">
        <f t="shared" si="0"/>
        <v>0</v>
      </c>
      <c r="K129" s="166"/>
      <c r="L129" s="30"/>
      <c r="M129" s="167" t="s">
        <v>1</v>
      </c>
      <c r="N129" s="168" t="s">
        <v>35</v>
      </c>
      <c r="O129" s="55"/>
      <c r="P129" s="169">
        <f t="shared" si="1"/>
        <v>0</v>
      </c>
      <c r="Q129" s="169">
        <v>0</v>
      </c>
      <c r="R129" s="169">
        <f t="shared" si="2"/>
        <v>0</v>
      </c>
      <c r="S129" s="169">
        <v>0</v>
      </c>
      <c r="T129" s="170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135</v>
      </c>
      <c r="AT129" s="171" t="s">
        <v>131</v>
      </c>
      <c r="AU129" s="171" t="s">
        <v>136</v>
      </c>
      <c r="AY129" s="14" t="s">
        <v>129</v>
      </c>
      <c r="BE129" s="172">
        <f t="shared" si="4"/>
        <v>0</v>
      </c>
      <c r="BF129" s="172">
        <f t="shared" si="5"/>
        <v>0</v>
      </c>
      <c r="BG129" s="172">
        <f t="shared" si="6"/>
        <v>0</v>
      </c>
      <c r="BH129" s="172">
        <f t="shared" si="7"/>
        <v>0</v>
      </c>
      <c r="BI129" s="172">
        <f t="shared" si="8"/>
        <v>0</v>
      </c>
      <c r="BJ129" s="14" t="s">
        <v>136</v>
      </c>
      <c r="BK129" s="172">
        <f t="shared" si="9"/>
        <v>0</v>
      </c>
      <c r="BL129" s="14" t="s">
        <v>135</v>
      </c>
      <c r="BM129" s="171" t="s">
        <v>147</v>
      </c>
    </row>
    <row r="130" spans="1:65" s="2" customFormat="1" ht="21.75" customHeight="1">
      <c r="A130" s="29"/>
      <c r="B130" s="158"/>
      <c r="C130" s="159" t="s">
        <v>148</v>
      </c>
      <c r="D130" s="159" t="s">
        <v>131</v>
      </c>
      <c r="E130" s="160" t="s">
        <v>149</v>
      </c>
      <c r="F130" s="161" t="s">
        <v>150</v>
      </c>
      <c r="G130" s="162" t="s">
        <v>143</v>
      </c>
      <c r="H130" s="163">
        <v>14.55</v>
      </c>
      <c r="I130" s="164"/>
      <c r="J130" s="165">
        <f t="shared" si="0"/>
        <v>0</v>
      </c>
      <c r="K130" s="166"/>
      <c r="L130" s="30"/>
      <c r="M130" s="167" t="s">
        <v>1</v>
      </c>
      <c r="N130" s="168" t="s">
        <v>35</v>
      </c>
      <c r="O130" s="55"/>
      <c r="P130" s="169">
        <f t="shared" si="1"/>
        <v>0</v>
      </c>
      <c r="Q130" s="169">
        <v>0</v>
      </c>
      <c r="R130" s="169">
        <f t="shared" si="2"/>
        <v>0</v>
      </c>
      <c r="S130" s="169">
        <v>0</v>
      </c>
      <c r="T130" s="170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136</v>
      </c>
      <c r="AY130" s="14" t="s">
        <v>129</v>
      </c>
      <c r="BE130" s="172">
        <f t="shared" si="4"/>
        <v>0</v>
      </c>
      <c r="BF130" s="172">
        <f t="shared" si="5"/>
        <v>0</v>
      </c>
      <c r="BG130" s="172">
        <f t="shared" si="6"/>
        <v>0</v>
      </c>
      <c r="BH130" s="172">
        <f t="shared" si="7"/>
        <v>0</v>
      </c>
      <c r="BI130" s="172">
        <f t="shared" si="8"/>
        <v>0</v>
      </c>
      <c r="BJ130" s="14" t="s">
        <v>136</v>
      </c>
      <c r="BK130" s="172">
        <f t="shared" si="9"/>
        <v>0</v>
      </c>
      <c r="BL130" s="14" t="s">
        <v>135</v>
      </c>
      <c r="BM130" s="171" t="s">
        <v>151</v>
      </c>
    </row>
    <row r="131" spans="1:65" s="2" customFormat="1" ht="21.75" customHeight="1">
      <c r="A131" s="29"/>
      <c r="B131" s="158"/>
      <c r="C131" s="159" t="s">
        <v>144</v>
      </c>
      <c r="D131" s="159" t="s">
        <v>131</v>
      </c>
      <c r="E131" s="160" t="s">
        <v>152</v>
      </c>
      <c r="F131" s="161" t="s">
        <v>153</v>
      </c>
      <c r="G131" s="162" t="s">
        <v>143</v>
      </c>
      <c r="H131" s="163">
        <v>14.55</v>
      </c>
      <c r="I131" s="164"/>
      <c r="J131" s="165">
        <f t="shared" si="0"/>
        <v>0</v>
      </c>
      <c r="K131" s="166"/>
      <c r="L131" s="30"/>
      <c r="M131" s="167" t="s">
        <v>1</v>
      </c>
      <c r="N131" s="168" t="s">
        <v>35</v>
      </c>
      <c r="O131" s="55"/>
      <c r="P131" s="169">
        <f t="shared" si="1"/>
        <v>0</v>
      </c>
      <c r="Q131" s="169">
        <v>0</v>
      </c>
      <c r="R131" s="169">
        <f t="shared" si="2"/>
        <v>0</v>
      </c>
      <c r="S131" s="169">
        <v>0</v>
      </c>
      <c r="T131" s="170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135</v>
      </c>
      <c r="AT131" s="171" t="s">
        <v>131</v>
      </c>
      <c r="AU131" s="171" t="s">
        <v>136</v>
      </c>
      <c r="AY131" s="14" t="s">
        <v>129</v>
      </c>
      <c r="BE131" s="172">
        <f t="shared" si="4"/>
        <v>0</v>
      </c>
      <c r="BF131" s="172">
        <f t="shared" si="5"/>
        <v>0</v>
      </c>
      <c r="BG131" s="172">
        <f t="shared" si="6"/>
        <v>0</v>
      </c>
      <c r="BH131" s="172">
        <f t="shared" si="7"/>
        <v>0</v>
      </c>
      <c r="BI131" s="172">
        <f t="shared" si="8"/>
        <v>0</v>
      </c>
      <c r="BJ131" s="14" t="s">
        <v>136</v>
      </c>
      <c r="BK131" s="172">
        <f t="shared" si="9"/>
        <v>0</v>
      </c>
      <c r="BL131" s="14" t="s">
        <v>135</v>
      </c>
      <c r="BM131" s="171" t="s">
        <v>154</v>
      </c>
    </row>
    <row r="132" spans="1:65" s="2" customFormat="1" ht="16.5" customHeight="1">
      <c r="A132" s="29"/>
      <c r="B132" s="158"/>
      <c r="C132" s="159" t="s">
        <v>155</v>
      </c>
      <c r="D132" s="159" t="s">
        <v>131</v>
      </c>
      <c r="E132" s="160" t="s">
        <v>156</v>
      </c>
      <c r="F132" s="161" t="s">
        <v>157</v>
      </c>
      <c r="G132" s="162" t="s">
        <v>143</v>
      </c>
      <c r="H132" s="163">
        <v>14.55</v>
      </c>
      <c r="I132" s="164"/>
      <c r="J132" s="165">
        <f t="shared" si="0"/>
        <v>0</v>
      </c>
      <c r="K132" s="166"/>
      <c r="L132" s="30"/>
      <c r="M132" s="167" t="s">
        <v>1</v>
      </c>
      <c r="N132" s="168" t="s">
        <v>35</v>
      </c>
      <c r="O132" s="55"/>
      <c r="P132" s="169">
        <f t="shared" si="1"/>
        <v>0</v>
      </c>
      <c r="Q132" s="169">
        <v>0</v>
      </c>
      <c r="R132" s="169">
        <f t="shared" si="2"/>
        <v>0</v>
      </c>
      <c r="S132" s="169">
        <v>0</v>
      </c>
      <c r="T132" s="170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71" t="s">
        <v>135</v>
      </c>
      <c r="AT132" s="171" t="s">
        <v>131</v>
      </c>
      <c r="AU132" s="171" t="s">
        <v>136</v>
      </c>
      <c r="AY132" s="14" t="s">
        <v>129</v>
      </c>
      <c r="BE132" s="172">
        <f t="shared" si="4"/>
        <v>0</v>
      </c>
      <c r="BF132" s="172">
        <f t="shared" si="5"/>
        <v>0</v>
      </c>
      <c r="BG132" s="172">
        <f t="shared" si="6"/>
        <v>0</v>
      </c>
      <c r="BH132" s="172">
        <f t="shared" si="7"/>
        <v>0</v>
      </c>
      <c r="BI132" s="172">
        <f t="shared" si="8"/>
        <v>0</v>
      </c>
      <c r="BJ132" s="14" t="s">
        <v>136</v>
      </c>
      <c r="BK132" s="172">
        <f t="shared" si="9"/>
        <v>0</v>
      </c>
      <c r="BL132" s="14" t="s">
        <v>135</v>
      </c>
      <c r="BM132" s="171" t="s">
        <v>158</v>
      </c>
    </row>
    <row r="133" spans="1:65" s="2" customFormat="1" ht="16.5" customHeight="1">
      <c r="A133" s="29"/>
      <c r="B133" s="158"/>
      <c r="C133" s="159" t="s">
        <v>147</v>
      </c>
      <c r="D133" s="159" t="s">
        <v>131</v>
      </c>
      <c r="E133" s="160" t="s">
        <v>159</v>
      </c>
      <c r="F133" s="161" t="s">
        <v>160</v>
      </c>
      <c r="G133" s="162" t="s">
        <v>134</v>
      </c>
      <c r="H133" s="163">
        <v>48.5</v>
      </c>
      <c r="I133" s="164"/>
      <c r="J133" s="165">
        <f t="shared" si="0"/>
        <v>0</v>
      </c>
      <c r="K133" s="166"/>
      <c r="L133" s="30"/>
      <c r="M133" s="167" t="s">
        <v>1</v>
      </c>
      <c r="N133" s="168" t="s">
        <v>35</v>
      </c>
      <c r="O133" s="55"/>
      <c r="P133" s="169">
        <f t="shared" si="1"/>
        <v>0</v>
      </c>
      <c r="Q133" s="169">
        <v>0</v>
      </c>
      <c r="R133" s="169">
        <f t="shared" si="2"/>
        <v>0</v>
      </c>
      <c r="S133" s="169">
        <v>0</v>
      </c>
      <c r="T133" s="170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135</v>
      </c>
      <c r="AT133" s="171" t="s">
        <v>131</v>
      </c>
      <c r="AU133" s="171" t="s">
        <v>136</v>
      </c>
      <c r="AY133" s="14" t="s">
        <v>129</v>
      </c>
      <c r="BE133" s="172">
        <f t="shared" si="4"/>
        <v>0</v>
      </c>
      <c r="BF133" s="172">
        <f t="shared" si="5"/>
        <v>0</v>
      </c>
      <c r="BG133" s="172">
        <f t="shared" si="6"/>
        <v>0</v>
      </c>
      <c r="BH133" s="172">
        <f t="shared" si="7"/>
        <v>0</v>
      </c>
      <c r="BI133" s="172">
        <f t="shared" si="8"/>
        <v>0</v>
      </c>
      <c r="BJ133" s="14" t="s">
        <v>136</v>
      </c>
      <c r="BK133" s="172">
        <f t="shared" si="9"/>
        <v>0</v>
      </c>
      <c r="BL133" s="14" t="s">
        <v>135</v>
      </c>
      <c r="BM133" s="171" t="s">
        <v>161</v>
      </c>
    </row>
    <row r="134" spans="1:65" s="2" customFormat="1" ht="16.5" customHeight="1">
      <c r="A134" s="29"/>
      <c r="B134" s="158"/>
      <c r="C134" s="159" t="s">
        <v>162</v>
      </c>
      <c r="D134" s="159" t="s">
        <v>131</v>
      </c>
      <c r="E134" s="160" t="s">
        <v>163</v>
      </c>
      <c r="F134" s="161" t="s">
        <v>164</v>
      </c>
      <c r="G134" s="162" t="s">
        <v>134</v>
      </c>
      <c r="H134" s="163">
        <v>48.5</v>
      </c>
      <c r="I134" s="164"/>
      <c r="J134" s="165">
        <f t="shared" si="0"/>
        <v>0</v>
      </c>
      <c r="K134" s="166"/>
      <c r="L134" s="30"/>
      <c r="M134" s="167" t="s">
        <v>1</v>
      </c>
      <c r="N134" s="168" t="s">
        <v>35</v>
      </c>
      <c r="O134" s="55"/>
      <c r="P134" s="169">
        <f t="shared" si="1"/>
        <v>0</v>
      </c>
      <c r="Q134" s="169">
        <v>0</v>
      </c>
      <c r="R134" s="169">
        <f t="shared" si="2"/>
        <v>0</v>
      </c>
      <c r="S134" s="169">
        <v>0</v>
      </c>
      <c r="T134" s="170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135</v>
      </c>
      <c r="AT134" s="171" t="s">
        <v>131</v>
      </c>
      <c r="AU134" s="171" t="s">
        <v>136</v>
      </c>
      <c r="AY134" s="14" t="s">
        <v>129</v>
      </c>
      <c r="BE134" s="172">
        <f t="shared" si="4"/>
        <v>0</v>
      </c>
      <c r="BF134" s="172">
        <f t="shared" si="5"/>
        <v>0</v>
      </c>
      <c r="BG134" s="172">
        <f t="shared" si="6"/>
        <v>0</v>
      </c>
      <c r="BH134" s="172">
        <f t="shared" si="7"/>
        <v>0</v>
      </c>
      <c r="BI134" s="172">
        <f t="shared" si="8"/>
        <v>0</v>
      </c>
      <c r="BJ134" s="14" t="s">
        <v>136</v>
      </c>
      <c r="BK134" s="172">
        <f t="shared" si="9"/>
        <v>0</v>
      </c>
      <c r="BL134" s="14" t="s">
        <v>135</v>
      </c>
      <c r="BM134" s="171" t="s">
        <v>165</v>
      </c>
    </row>
    <row r="135" spans="1:65" s="2" customFormat="1" ht="21.75" customHeight="1">
      <c r="A135" s="29"/>
      <c r="B135" s="158"/>
      <c r="C135" s="159" t="s">
        <v>151</v>
      </c>
      <c r="D135" s="159" t="s">
        <v>131</v>
      </c>
      <c r="E135" s="160" t="s">
        <v>166</v>
      </c>
      <c r="F135" s="161" t="s">
        <v>167</v>
      </c>
      <c r="G135" s="162" t="s">
        <v>134</v>
      </c>
      <c r="H135" s="163">
        <v>48.5</v>
      </c>
      <c r="I135" s="164"/>
      <c r="J135" s="165">
        <f t="shared" si="0"/>
        <v>0</v>
      </c>
      <c r="K135" s="166"/>
      <c r="L135" s="30"/>
      <c r="M135" s="167" t="s">
        <v>1</v>
      </c>
      <c r="N135" s="168" t="s">
        <v>35</v>
      </c>
      <c r="O135" s="55"/>
      <c r="P135" s="169">
        <f t="shared" si="1"/>
        <v>0</v>
      </c>
      <c r="Q135" s="169">
        <v>0</v>
      </c>
      <c r="R135" s="169">
        <f t="shared" si="2"/>
        <v>0</v>
      </c>
      <c r="S135" s="169">
        <v>0</v>
      </c>
      <c r="T135" s="170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135</v>
      </c>
      <c r="AT135" s="171" t="s">
        <v>131</v>
      </c>
      <c r="AU135" s="171" t="s">
        <v>136</v>
      </c>
      <c r="AY135" s="14" t="s">
        <v>129</v>
      </c>
      <c r="BE135" s="172">
        <f t="shared" si="4"/>
        <v>0</v>
      </c>
      <c r="BF135" s="172">
        <f t="shared" si="5"/>
        <v>0</v>
      </c>
      <c r="BG135" s="172">
        <f t="shared" si="6"/>
        <v>0</v>
      </c>
      <c r="BH135" s="172">
        <f t="shared" si="7"/>
        <v>0</v>
      </c>
      <c r="BI135" s="172">
        <f t="shared" si="8"/>
        <v>0</v>
      </c>
      <c r="BJ135" s="14" t="s">
        <v>136</v>
      </c>
      <c r="BK135" s="172">
        <f t="shared" si="9"/>
        <v>0</v>
      </c>
      <c r="BL135" s="14" t="s">
        <v>135</v>
      </c>
      <c r="BM135" s="171" t="s">
        <v>7</v>
      </c>
    </row>
    <row r="136" spans="1:65" s="12" customFormat="1" ht="22.9" customHeight="1">
      <c r="B136" s="145"/>
      <c r="D136" s="146" t="s">
        <v>68</v>
      </c>
      <c r="E136" s="156" t="s">
        <v>148</v>
      </c>
      <c r="F136" s="156" t="s">
        <v>168</v>
      </c>
      <c r="I136" s="148"/>
      <c r="J136" s="157">
        <f>BK136</f>
        <v>0</v>
      </c>
      <c r="L136" s="145"/>
      <c r="M136" s="150"/>
      <c r="N136" s="151"/>
      <c r="O136" s="151"/>
      <c r="P136" s="152">
        <f>SUM(P137:P141)</f>
        <v>0</v>
      </c>
      <c r="Q136" s="151"/>
      <c r="R136" s="152">
        <f>SUM(R137:R141)</f>
        <v>0</v>
      </c>
      <c r="S136" s="151"/>
      <c r="T136" s="153">
        <f>SUM(T137:T141)</f>
        <v>0</v>
      </c>
      <c r="AR136" s="146" t="s">
        <v>77</v>
      </c>
      <c r="AT136" s="154" t="s">
        <v>68</v>
      </c>
      <c r="AU136" s="154" t="s">
        <v>77</v>
      </c>
      <c r="AY136" s="146" t="s">
        <v>129</v>
      </c>
      <c r="BK136" s="155">
        <f>SUM(BK137:BK141)</f>
        <v>0</v>
      </c>
    </row>
    <row r="137" spans="1:65" s="2" customFormat="1" ht="21.75" customHeight="1">
      <c r="A137" s="29"/>
      <c r="B137" s="158"/>
      <c r="C137" s="159" t="s">
        <v>169</v>
      </c>
      <c r="D137" s="159" t="s">
        <v>131</v>
      </c>
      <c r="E137" s="160" t="s">
        <v>170</v>
      </c>
      <c r="F137" s="161" t="s">
        <v>171</v>
      </c>
      <c r="G137" s="162" t="s">
        <v>134</v>
      </c>
      <c r="H137" s="163">
        <v>48.5</v>
      </c>
      <c r="I137" s="164"/>
      <c r="J137" s="165">
        <f>ROUND(I137*H137,2)</f>
        <v>0</v>
      </c>
      <c r="K137" s="166"/>
      <c r="L137" s="30"/>
      <c r="M137" s="167" t="s">
        <v>1</v>
      </c>
      <c r="N137" s="168" t="s">
        <v>35</v>
      </c>
      <c r="O137" s="55"/>
      <c r="P137" s="169">
        <f>O137*H137</f>
        <v>0</v>
      </c>
      <c r="Q137" s="169">
        <v>0</v>
      </c>
      <c r="R137" s="169">
        <f>Q137*H137</f>
        <v>0</v>
      </c>
      <c r="S137" s="169">
        <v>0</v>
      </c>
      <c r="T137" s="170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71" t="s">
        <v>135</v>
      </c>
      <c r="AT137" s="171" t="s">
        <v>131</v>
      </c>
      <c r="AU137" s="171" t="s">
        <v>136</v>
      </c>
      <c r="AY137" s="14" t="s">
        <v>129</v>
      </c>
      <c r="BE137" s="172">
        <f>IF(N137="základná",J137,0)</f>
        <v>0</v>
      </c>
      <c r="BF137" s="172">
        <f>IF(N137="znížená",J137,0)</f>
        <v>0</v>
      </c>
      <c r="BG137" s="172">
        <f>IF(N137="zákl. prenesená",J137,0)</f>
        <v>0</v>
      </c>
      <c r="BH137" s="172">
        <f>IF(N137="zníž. prenesená",J137,0)</f>
        <v>0</v>
      </c>
      <c r="BI137" s="172">
        <f>IF(N137="nulová",J137,0)</f>
        <v>0</v>
      </c>
      <c r="BJ137" s="14" t="s">
        <v>136</v>
      </c>
      <c r="BK137" s="172">
        <f>ROUND(I137*H137,2)</f>
        <v>0</v>
      </c>
      <c r="BL137" s="14" t="s">
        <v>135</v>
      </c>
      <c r="BM137" s="171" t="s">
        <v>172</v>
      </c>
    </row>
    <row r="138" spans="1:65" s="2" customFormat="1" ht="21.75" customHeight="1">
      <c r="A138" s="29"/>
      <c r="B138" s="158"/>
      <c r="C138" s="159" t="s">
        <v>154</v>
      </c>
      <c r="D138" s="159" t="s">
        <v>131</v>
      </c>
      <c r="E138" s="160" t="s">
        <v>173</v>
      </c>
      <c r="F138" s="161" t="s">
        <v>174</v>
      </c>
      <c r="G138" s="162" t="s">
        <v>134</v>
      </c>
      <c r="H138" s="163">
        <v>68</v>
      </c>
      <c r="I138" s="164"/>
      <c r="J138" s="165">
        <f>ROUND(I138*H138,2)</f>
        <v>0</v>
      </c>
      <c r="K138" s="166"/>
      <c r="L138" s="30"/>
      <c r="M138" s="167" t="s">
        <v>1</v>
      </c>
      <c r="N138" s="168" t="s">
        <v>35</v>
      </c>
      <c r="O138" s="55"/>
      <c r="P138" s="169">
        <f>O138*H138</f>
        <v>0</v>
      </c>
      <c r="Q138" s="169">
        <v>0</v>
      </c>
      <c r="R138" s="169">
        <f>Q138*H138</f>
        <v>0</v>
      </c>
      <c r="S138" s="169">
        <v>0</v>
      </c>
      <c r="T138" s="170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135</v>
      </c>
      <c r="AT138" s="171" t="s">
        <v>131</v>
      </c>
      <c r="AU138" s="171" t="s">
        <v>136</v>
      </c>
      <c r="AY138" s="14" t="s">
        <v>129</v>
      </c>
      <c r="BE138" s="172">
        <f>IF(N138="základná",J138,0)</f>
        <v>0</v>
      </c>
      <c r="BF138" s="172">
        <f>IF(N138="znížená",J138,0)</f>
        <v>0</v>
      </c>
      <c r="BG138" s="172">
        <f>IF(N138="zákl. prenesená",J138,0)</f>
        <v>0</v>
      </c>
      <c r="BH138" s="172">
        <f>IF(N138="zníž. prenesená",J138,0)</f>
        <v>0</v>
      </c>
      <c r="BI138" s="172">
        <f>IF(N138="nulová",J138,0)</f>
        <v>0</v>
      </c>
      <c r="BJ138" s="14" t="s">
        <v>136</v>
      </c>
      <c r="BK138" s="172">
        <f>ROUND(I138*H138,2)</f>
        <v>0</v>
      </c>
      <c r="BL138" s="14" t="s">
        <v>135</v>
      </c>
      <c r="BM138" s="171" t="s">
        <v>175</v>
      </c>
    </row>
    <row r="139" spans="1:65" s="2" customFormat="1" ht="21.75" customHeight="1">
      <c r="A139" s="29"/>
      <c r="B139" s="158"/>
      <c r="C139" s="159" t="s">
        <v>176</v>
      </c>
      <c r="D139" s="159" t="s">
        <v>131</v>
      </c>
      <c r="E139" s="160" t="s">
        <v>177</v>
      </c>
      <c r="F139" s="161" t="s">
        <v>178</v>
      </c>
      <c r="G139" s="162" t="s">
        <v>134</v>
      </c>
      <c r="H139" s="163">
        <v>242.5</v>
      </c>
      <c r="I139" s="164"/>
      <c r="J139" s="165">
        <f>ROUND(I139*H139,2)</f>
        <v>0</v>
      </c>
      <c r="K139" s="166"/>
      <c r="L139" s="30"/>
      <c r="M139" s="167" t="s">
        <v>1</v>
      </c>
      <c r="N139" s="168" t="s">
        <v>35</v>
      </c>
      <c r="O139" s="55"/>
      <c r="P139" s="169">
        <f>O139*H139</f>
        <v>0</v>
      </c>
      <c r="Q139" s="169">
        <v>0</v>
      </c>
      <c r="R139" s="169">
        <f>Q139*H139</f>
        <v>0</v>
      </c>
      <c r="S139" s="169">
        <v>0</v>
      </c>
      <c r="T139" s="170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71" t="s">
        <v>135</v>
      </c>
      <c r="AT139" s="171" t="s">
        <v>131</v>
      </c>
      <c r="AU139" s="171" t="s">
        <v>136</v>
      </c>
      <c r="AY139" s="14" t="s">
        <v>129</v>
      </c>
      <c r="BE139" s="172">
        <f>IF(N139="základná",J139,0)</f>
        <v>0</v>
      </c>
      <c r="BF139" s="172">
        <f>IF(N139="znížená",J139,0)</f>
        <v>0</v>
      </c>
      <c r="BG139" s="172">
        <f>IF(N139="zákl. prenesená",J139,0)</f>
        <v>0</v>
      </c>
      <c r="BH139" s="172">
        <f>IF(N139="zníž. prenesená",J139,0)</f>
        <v>0</v>
      </c>
      <c r="BI139" s="172">
        <f>IF(N139="nulová",J139,0)</f>
        <v>0</v>
      </c>
      <c r="BJ139" s="14" t="s">
        <v>136</v>
      </c>
      <c r="BK139" s="172">
        <f>ROUND(I139*H139,2)</f>
        <v>0</v>
      </c>
      <c r="BL139" s="14" t="s">
        <v>135</v>
      </c>
      <c r="BM139" s="171" t="s">
        <v>179</v>
      </c>
    </row>
    <row r="140" spans="1:65" s="2" customFormat="1" ht="21.75" customHeight="1">
      <c r="A140" s="29"/>
      <c r="B140" s="158"/>
      <c r="C140" s="159" t="s">
        <v>158</v>
      </c>
      <c r="D140" s="159" t="s">
        <v>131</v>
      </c>
      <c r="E140" s="160" t="s">
        <v>180</v>
      </c>
      <c r="F140" s="161" t="s">
        <v>181</v>
      </c>
      <c r="G140" s="162" t="s">
        <v>134</v>
      </c>
      <c r="H140" s="163">
        <v>242.5</v>
      </c>
      <c r="I140" s="164"/>
      <c r="J140" s="165">
        <f>ROUND(I140*H140,2)</f>
        <v>0</v>
      </c>
      <c r="K140" s="166"/>
      <c r="L140" s="30"/>
      <c r="M140" s="167" t="s">
        <v>1</v>
      </c>
      <c r="N140" s="168" t="s">
        <v>35</v>
      </c>
      <c r="O140" s="55"/>
      <c r="P140" s="169">
        <f>O140*H140</f>
        <v>0</v>
      </c>
      <c r="Q140" s="169">
        <v>0</v>
      </c>
      <c r="R140" s="169">
        <f>Q140*H140</f>
        <v>0</v>
      </c>
      <c r="S140" s="169">
        <v>0</v>
      </c>
      <c r="T140" s="170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71" t="s">
        <v>135</v>
      </c>
      <c r="AT140" s="171" t="s">
        <v>131</v>
      </c>
      <c r="AU140" s="171" t="s">
        <v>136</v>
      </c>
      <c r="AY140" s="14" t="s">
        <v>129</v>
      </c>
      <c r="BE140" s="172">
        <f>IF(N140="základná",J140,0)</f>
        <v>0</v>
      </c>
      <c r="BF140" s="172">
        <f>IF(N140="znížená",J140,0)</f>
        <v>0</v>
      </c>
      <c r="BG140" s="172">
        <f>IF(N140="zákl. prenesená",J140,0)</f>
        <v>0</v>
      </c>
      <c r="BH140" s="172">
        <f>IF(N140="zníž. prenesená",J140,0)</f>
        <v>0</v>
      </c>
      <c r="BI140" s="172">
        <f>IF(N140="nulová",J140,0)</f>
        <v>0</v>
      </c>
      <c r="BJ140" s="14" t="s">
        <v>136</v>
      </c>
      <c r="BK140" s="172">
        <f>ROUND(I140*H140,2)</f>
        <v>0</v>
      </c>
      <c r="BL140" s="14" t="s">
        <v>135</v>
      </c>
      <c r="BM140" s="171" t="s">
        <v>182</v>
      </c>
    </row>
    <row r="141" spans="1:65" s="2" customFormat="1" ht="21.75" customHeight="1">
      <c r="A141" s="29"/>
      <c r="B141" s="158"/>
      <c r="C141" s="159" t="s">
        <v>183</v>
      </c>
      <c r="D141" s="159" t="s">
        <v>131</v>
      </c>
      <c r="E141" s="160" t="s">
        <v>184</v>
      </c>
      <c r="F141" s="161" t="s">
        <v>185</v>
      </c>
      <c r="G141" s="162" t="s">
        <v>134</v>
      </c>
      <c r="H141" s="163">
        <v>242.5</v>
      </c>
      <c r="I141" s="164"/>
      <c r="J141" s="165">
        <f>ROUND(I141*H141,2)</f>
        <v>0</v>
      </c>
      <c r="K141" s="166"/>
      <c r="L141" s="30"/>
      <c r="M141" s="167" t="s">
        <v>1</v>
      </c>
      <c r="N141" s="168" t="s">
        <v>35</v>
      </c>
      <c r="O141" s="55"/>
      <c r="P141" s="169">
        <f>O141*H141</f>
        <v>0</v>
      </c>
      <c r="Q141" s="169">
        <v>0</v>
      </c>
      <c r="R141" s="169">
        <f>Q141*H141</f>
        <v>0</v>
      </c>
      <c r="S141" s="169">
        <v>0</v>
      </c>
      <c r="T141" s="170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135</v>
      </c>
      <c r="AT141" s="171" t="s">
        <v>131</v>
      </c>
      <c r="AU141" s="171" t="s">
        <v>136</v>
      </c>
      <c r="AY141" s="14" t="s">
        <v>129</v>
      </c>
      <c r="BE141" s="172">
        <f>IF(N141="základná",J141,0)</f>
        <v>0</v>
      </c>
      <c r="BF141" s="172">
        <f>IF(N141="znížená",J141,0)</f>
        <v>0</v>
      </c>
      <c r="BG141" s="172">
        <f>IF(N141="zákl. prenesená",J141,0)</f>
        <v>0</v>
      </c>
      <c r="BH141" s="172">
        <f>IF(N141="zníž. prenesená",J141,0)</f>
        <v>0</v>
      </c>
      <c r="BI141" s="172">
        <f>IF(N141="nulová",J141,0)</f>
        <v>0</v>
      </c>
      <c r="BJ141" s="14" t="s">
        <v>136</v>
      </c>
      <c r="BK141" s="172">
        <f>ROUND(I141*H141,2)</f>
        <v>0</v>
      </c>
      <c r="BL141" s="14" t="s">
        <v>135</v>
      </c>
      <c r="BM141" s="171" t="s">
        <v>186</v>
      </c>
    </row>
    <row r="142" spans="1:65" s="12" customFormat="1" ht="22.9" customHeight="1">
      <c r="B142" s="145"/>
      <c r="D142" s="146" t="s">
        <v>68</v>
      </c>
      <c r="E142" s="156" t="s">
        <v>162</v>
      </c>
      <c r="F142" s="156" t="s">
        <v>187</v>
      </c>
      <c r="I142" s="148"/>
      <c r="J142" s="157">
        <f>BK142</f>
        <v>0</v>
      </c>
      <c r="L142" s="145"/>
      <c r="M142" s="150"/>
      <c r="N142" s="151"/>
      <c r="O142" s="151"/>
      <c r="P142" s="152">
        <f>SUM(P143:P151)</f>
        <v>0</v>
      </c>
      <c r="Q142" s="151"/>
      <c r="R142" s="152">
        <f>SUM(R143:R151)</f>
        <v>0</v>
      </c>
      <c r="S142" s="151"/>
      <c r="T142" s="153">
        <f>SUM(T143:T151)</f>
        <v>0</v>
      </c>
      <c r="AR142" s="146" t="s">
        <v>77</v>
      </c>
      <c r="AT142" s="154" t="s">
        <v>68</v>
      </c>
      <c r="AU142" s="154" t="s">
        <v>77</v>
      </c>
      <c r="AY142" s="146" t="s">
        <v>129</v>
      </c>
      <c r="BK142" s="155">
        <f>SUM(BK143:BK151)</f>
        <v>0</v>
      </c>
    </row>
    <row r="143" spans="1:65" s="2" customFormat="1" ht="21.75" customHeight="1">
      <c r="A143" s="29"/>
      <c r="B143" s="158"/>
      <c r="C143" s="159" t="s">
        <v>161</v>
      </c>
      <c r="D143" s="159" t="s">
        <v>131</v>
      </c>
      <c r="E143" s="160" t="s">
        <v>188</v>
      </c>
      <c r="F143" s="161" t="s">
        <v>189</v>
      </c>
      <c r="G143" s="162" t="s">
        <v>139</v>
      </c>
      <c r="H143" s="163">
        <v>194</v>
      </c>
      <c r="I143" s="164"/>
      <c r="J143" s="165">
        <f t="shared" ref="J143:J151" si="10">ROUND(I143*H143,2)</f>
        <v>0</v>
      </c>
      <c r="K143" s="166"/>
      <c r="L143" s="30"/>
      <c r="M143" s="167" t="s">
        <v>1</v>
      </c>
      <c r="N143" s="168" t="s">
        <v>35</v>
      </c>
      <c r="O143" s="55"/>
      <c r="P143" s="169">
        <f t="shared" ref="P143:P151" si="11">O143*H143</f>
        <v>0</v>
      </c>
      <c r="Q143" s="169">
        <v>0</v>
      </c>
      <c r="R143" s="169">
        <f t="shared" ref="R143:R151" si="12">Q143*H143</f>
        <v>0</v>
      </c>
      <c r="S143" s="169">
        <v>0</v>
      </c>
      <c r="T143" s="170">
        <f t="shared" ref="T143:T151" si="13"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135</v>
      </c>
      <c r="AT143" s="171" t="s">
        <v>131</v>
      </c>
      <c r="AU143" s="171" t="s">
        <v>136</v>
      </c>
      <c r="AY143" s="14" t="s">
        <v>129</v>
      </c>
      <c r="BE143" s="172">
        <f t="shared" ref="BE143:BE151" si="14">IF(N143="základná",J143,0)</f>
        <v>0</v>
      </c>
      <c r="BF143" s="172">
        <f t="shared" ref="BF143:BF151" si="15">IF(N143="znížená",J143,0)</f>
        <v>0</v>
      </c>
      <c r="BG143" s="172">
        <f t="shared" ref="BG143:BG151" si="16">IF(N143="zákl. prenesená",J143,0)</f>
        <v>0</v>
      </c>
      <c r="BH143" s="172">
        <f t="shared" ref="BH143:BH151" si="17">IF(N143="zníž. prenesená",J143,0)</f>
        <v>0</v>
      </c>
      <c r="BI143" s="172">
        <f t="shared" ref="BI143:BI151" si="18">IF(N143="nulová",J143,0)</f>
        <v>0</v>
      </c>
      <c r="BJ143" s="14" t="s">
        <v>136</v>
      </c>
      <c r="BK143" s="172">
        <f t="shared" ref="BK143:BK151" si="19">ROUND(I143*H143,2)</f>
        <v>0</v>
      </c>
      <c r="BL143" s="14" t="s">
        <v>135</v>
      </c>
      <c r="BM143" s="171" t="s">
        <v>190</v>
      </c>
    </row>
    <row r="144" spans="1:65" s="2" customFormat="1" ht="21.75" customHeight="1">
      <c r="A144" s="29"/>
      <c r="B144" s="158"/>
      <c r="C144" s="173" t="s">
        <v>191</v>
      </c>
      <c r="D144" s="173" t="s">
        <v>192</v>
      </c>
      <c r="E144" s="174" t="s">
        <v>193</v>
      </c>
      <c r="F144" s="175" t="s">
        <v>194</v>
      </c>
      <c r="G144" s="176" t="s">
        <v>195</v>
      </c>
      <c r="H144" s="177">
        <v>195.94</v>
      </c>
      <c r="I144" s="178"/>
      <c r="J144" s="179">
        <f t="shared" si="10"/>
        <v>0</v>
      </c>
      <c r="K144" s="180"/>
      <c r="L144" s="181"/>
      <c r="M144" s="182" t="s">
        <v>1</v>
      </c>
      <c r="N144" s="183" t="s">
        <v>35</v>
      </c>
      <c r="O144" s="55"/>
      <c r="P144" s="169">
        <f t="shared" si="11"/>
        <v>0</v>
      </c>
      <c r="Q144" s="169">
        <v>0</v>
      </c>
      <c r="R144" s="169">
        <f t="shared" si="12"/>
        <v>0</v>
      </c>
      <c r="S144" s="169">
        <v>0</v>
      </c>
      <c r="T144" s="170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71" t="s">
        <v>147</v>
      </c>
      <c r="AT144" s="171" t="s">
        <v>192</v>
      </c>
      <c r="AU144" s="171" t="s">
        <v>136</v>
      </c>
      <c r="AY144" s="14" t="s">
        <v>129</v>
      </c>
      <c r="BE144" s="172">
        <f t="shared" si="14"/>
        <v>0</v>
      </c>
      <c r="BF144" s="172">
        <f t="shared" si="15"/>
        <v>0</v>
      </c>
      <c r="BG144" s="172">
        <f t="shared" si="16"/>
        <v>0</v>
      </c>
      <c r="BH144" s="172">
        <f t="shared" si="17"/>
        <v>0</v>
      </c>
      <c r="BI144" s="172">
        <f t="shared" si="18"/>
        <v>0</v>
      </c>
      <c r="BJ144" s="14" t="s">
        <v>136</v>
      </c>
      <c r="BK144" s="172">
        <f t="shared" si="19"/>
        <v>0</v>
      </c>
      <c r="BL144" s="14" t="s">
        <v>135</v>
      </c>
      <c r="BM144" s="171" t="s">
        <v>196</v>
      </c>
    </row>
    <row r="145" spans="1:65" s="2" customFormat="1" ht="21.75" customHeight="1">
      <c r="A145" s="29"/>
      <c r="B145" s="158"/>
      <c r="C145" s="159" t="s">
        <v>165</v>
      </c>
      <c r="D145" s="159" t="s">
        <v>131</v>
      </c>
      <c r="E145" s="160" t="s">
        <v>197</v>
      </c>
      <c r="F145" s="161" t="s">
        <v>198</v>
      </c>
      <c r="G145" s="162" t="s">
        <v>143</v>
      </c>
      <c r="H145" s="163">
        <v>5.82</v>
      </c>
      <c r="I145" s="164"/>
      <c r="J145" s="165">
        <f t="shared" si="10"/>
        <v>0</v>
      </c>
      <c r="K145" s="166"/>
      <c r="L145" s="30"/>
      <c r="M145" s="167" t="s">
        <v>1</v>
      </c>
      <c r="N145" s="168" t="s">
        <v>35</v>
      </c>
      <c r="O145" s="55"/>
      <c r="P145" s="169">
        <f t="shared" si="11"/>
        <v>0</v>
      </c>
      <c r="Q145" s="169">
        <v>0</v>
      </c>
      <c r="R145" s="169">
        <f t="shared" si="12"/>
        <v>0</v>
      </c>
      <c r="S145" s="169">
        <v>0</v>
      </c>
      <c r="T145" s="170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135</v>
      </c>
      <c r="AT145" s="171" t="s">
        <v>131</v>
      </c>
      <c r="AU145" s="171" t="s">
        <v>136</v>
      </c>
      <c r="AY145" s="14" t="s">
        <v>129</v>
      </c>
      <c r="BE145" s="172">
        <f t="shared" si="14"/>
        <v>0</v>
      </c>
      <c r="BF145" s="172">
        <f t="shared" si="15"/>
        <v>0</v>
      </c>
      <c r="BG145" s="172">
        <f t="shared" si="16"/>
        <v>0</v>
      </c>
      <c r="BH145" s="172">
        <f t="shared" si="17"/>
        <v>0</v>
      </c>
      <c r="BI145" s="172">
        <f t="shared" si="18"/>
        <v>0</v>
      </c>
      <c r="BJ145" s="14" t="s">
        <v>136</v>
      </c>
      <c r="BK145" s="172">
        <f t="shared" si="19"/>
        <v>0</v>
      </c>
      <c r="BL145" s="14" t="s">
        <v>135</v>
      </c>
      <c r="BM145" s="171" t="s">
        <v>199</v>
      </c>
    </row>
    <row r="146" spans="1:65" s="2" customFormat="1" ht="21.75" customHeight="1">
      <c r="A146" s="29"/>
      <c r="B146" s="158"/>
      <c r="C146" s="159" t="s">
        <v>200</v>
      </c>
      <c r="D146" s="159" t="s">
        <v>131</v>
      </c>
      <c r="E146" s="160" t="s">
        <v>201</v>
      </c>
      <c r="F146" s="161" t="s">
        <v>202</v>
      </c>
      <c r="G146" s="162" t="s">
        <v>139</v>
      </c>
      <c r="H146" s="163">
        <v>5</v>
      </c>
      <c r="I146" s="164"/>
      <c r="J146" s="165">
        <f t="shared" si="10"/>
        <v>0</v>
      </c>
      <c r="K146" s="166"/>
      <c r="L146" s="30"/>
      <c r="M146" s="167" t="s">
        <v>1</v>
      </c>
      <c r="N146" s="168" t="s">
        <v>35</v>
      </c>
      <c r="O146" s="55"/>
      <c r="P146" s="169">
        <f t="shared" si="11"/>
        <v>0</v>
      </c>
      <c r="Q146" s="169">
        <v>0</v>
      </c>
      <c r="R146" s="169">
        <f t="shared" si="12"/>
        <v>0</v>
      </c>
      <c r="S146" s="169">
        <v>0</v>
      </c>
      <c r="T146" s="170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135</v>
      </c>
      <c r="AT146" s="171" t="s">
        <v>131</v>
      </c>
      <c r="AU146" s="171" t="s">
        <v>136</v>
      </c>
      <c r="AY146" s="14" t="s">
        <v>129</v>
      </c>
      <c r="BE146" s="172">
        <f t="shared" si="14"/>
        <v>0</v>
      </c>
      <c r="BF146" s="172">
        <f t="shared" si="15"/>
        <v>0</v>
      </c>
      <c r="BG146" s="172">
        <f t="shared" si="16"/>
        <v>0</v>
      </c>
      <c r="BH146" s="172">
        <f t="shared" si="17"/>
        <v>0</v>
      </c>
      <c r="BI146" s="172">
        <f t="shared" si="18"/>
        <v>0</v>
      </c>
      <c r="BJ146" s="14" t="s">
        <v>136</v>
      </c>
      <c r="BK146" s="172">
        <f t="shared" si="19"/>
        <v>0</v>
      </c>
      <c r="BL146" s="14" t="s">
        <v>135</v>
      </c>
      <c r="BM146" s="171" t="s">
        <v>203</v>
      </c>
    </row>
    <row r="147" spans="1:65" s="2" customFormat="1" ht="33" customHeight="1">
      <c r="A147" s="29"/>
      <c r="B147" s="158"/>
      <c r="C147" s="159" t="s">
        <v>7</v>
      </c>
      <c r="D147" s="159" t="s">
        <v>131</v>
      </c>
      <c r="E147" s="160" t="s">
        <v>204</v>
      </c>
      <c r="F147" s="161" t="s">
        <v>205</v>
      </c>
      <c r="G147" s="162" t="s">
        <v>134</v>
      </c>
      <c r="H147" s="163">
        <v>218.25</v>
      </c>
      <c r="I147" s="164"/>
      <c r="J147" s="165">
        <f t="shared" si="10"/>
        <v>0</v>
      </c>
      <c r="K147" s="166"/>
      <c r="L147" s="30"/>
      <c r="M147" s="167" t="s">
        <v>1</v>
      </c>
      <c r="N147" s="168" t="s">
        <v>35</v>
      </c>
      <c r="O147" s="55"/>
      <c r="P147" s="169">
        <f t="shared" si="11"/>
        <v>0</v>
      </c>
      <c r="Q147" s="169">
        <v>0</v>
      </c>
      <c r="R147" s="169">
        <f t="shared" si="12"/>
        <v>0</v>
      </c>
      <c r="S147" s="169">
        <v>0</v>
      </c>
      <c r="T147" s="170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71" t="s">
        <v>135</v>
      </c>
      <c r="AT147" s="171" t="s">
        <v>131</v>
      </c>
      <c r="AU147" s="171" t="s">
        <v>136</v>
      </c>
      <c r="AY147" s="14" t="s">
        <v>129</v>
      </c>
      <c r="BE147" s="172">
        <f t="shared" si="14"/>
        <v>0</v>
      </c>
      <c r="BF147" s="172">
        <f t="shared" si="15"/>
        <v>0</v>
      </c>
      <c r="BG147" s="172">
        <f t="shared" si="16"/>
        <v>0</v>
      </c>
      <c r="BH147" s="172">
        <f t="shared" si="17"/>
        <v>0</v>
      </c>
      <c r="BI147" s="172">
        <f t="shared" si="18"/>
        <v>0</v>
      </c>
      <c r="BJ147" s="14" t="s">
        <v>136</v>
      </c>
      <c r="BK147" s="172">
        <f t="shared" si="19"/>
        <v>0</v>
      </c>
      <c r="BL147" s="14" t="s">
        <v>135</v>
      </c>
      <c r="BM147" s="171" t="s">
        <v>206</v>
      </c>
    </row>
    <row r="148" spans="1:65" s="2" customFormat="1" ht="21.75" customHeight="1">
      <c r="A148" s="29"/>
      <c r="B148" s="158"/>
      <c r="C148" s="159" t="s">
        <v>207</v>
      </c>
      <c r="D148" s="159" t="s">
        <v>131</v>
      </c>
      <c r="E148" s="160" t="s">
        <v>208</v>
      </c>
      <c r="F148" s="161" t="s">
        <v>209</v>
      </c>
      <c r="G148" s="162" t="s">
        <v>210</v>
      </c>
      <c r="H148" s="163">
        <v>49.518999999999998</v>
      </c>
      <c r="I148" s="164"/>
      <c r="J148" s="165">
        <f t="shared" si="10"/>
        <v>0</v>
      </c>
      <c r="K148" s="166"/>
      <c r="L148" s="30"/>
      <c r="M148" s="167" t="s">
        <v>1</v>
      </c>
      <c r="N148" s="168" t="s">
        <v>35</v>
      </c>
      <c r="O148" s="55"/>
      <c r="P148" s="169">
        <f t="shared" si="11"/>
        <v>0</v>
      </c>
      <c r="Q148" s="169">
        <v>0</v>
      </c>
      <c r="R148" s="169">
        <f t="shared" si="12"/>
        <v>0</v>
      </c>
      <c r="S148" s="169">
        <v>0</v>
      </c>
      <c r="T148" s="170">
        <f t="shared" si="1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135</v>
      </c>
      <c r="AT148" s="171" t="s">
        <v>131</v>
      </c>
      <c r="AU148" s="171" t="s">
        <v>136</v>
      </c>
      <c r="AY148" s="14" t="s">
        <v>129</v>
      </c>
      <c r="BE148" s="172">
        <f t="shared" si="14"/>
        <v>0</v>
      </c>
      <c r="BF148" s="172">
        <f t="shared" si="15"/>
        <v>0</v>
      </c>
      <c r="BG148" s="172">
        <f t="shared" si="16"/>
        <v>0</v>
      </c>
      <c r="BH148" s="172">
        <f t="shared" si="17"/>
        <v>0</v>
      </c>
      <c r="BI148" s="172">
        <f t="shared" si="18"/>
        <v>0</v>
      </c>
      <c r="BJ148" s="14" t="s">
        <v>136</v>
      </c>
      <c r="BK148" s="172">
        <f t="shared" si="19"/>
        <v>0</v>
      </c>
      <c r="BL148" s="14" t="s">
        <v>135</v>
      </c>
      <c r="BM148" s="171" t="s">
        <v>211</v>
      </c>
    </row>
    <row r="149" spans="1:65" s="2" customFormat="1" ht="21.75" customHeight="1">
      <c r="A149" s="29"/>
      <c r="B149" s="158"/>
      <c r="C149" s="159" t="s">
        <v>172</v>
      </c>
      <c r="D149" s="159" t="s">
        <v>131</v>
      </c>
      <c r="E149" s="160" t="s">
        <v>212</v>
      </c>
      <c r="F149" s="161" t="s">
        <v>213</v>
      </c>
      <c r="G149" s="162" t="s">
        <v>210</v>
      </c>
      <c r="H149" s="163">
        <v>990.38</v>
      </c>
      <c r="I149" s="164"/>
      <c r="J149" s="165">
        <f t="shared" si="10"/>
        <v>0</v>
      </c>
      <c r="K149" s="166"/>
      <c r="L149" s="30"/>
      <c r="M149" s="167" t="s">
        <v>1</v>
      </c>
      <c r="N149" s="168" t="s">
        <v>35</v>
      </c>
      <c r="O149" s="55"/>
      <c r="P149" s="169">
        <f t="shared" si="11"/>
        <v>0</v>
      </c>
      <c r="Q149" s="169">
        <v>0</v>
      </c>
      <c r="R149" s="169">
        <f t="shared" si="12"/>
        <v>0</v>
      </c>
      <c r="S149" s="169">
        <v>0</v>
      </c>
      <c r="T149" s="170">
        <f t="shared" si="1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71" t="s">
        <v>135</v>
      </c>
      <c r="AT149" s="171" t="s">
        <v>131</v>
      </c>
      <c r="AU149" s="171" t="s">
        <v>136</v>
      </c>
      <c r="AY149" s="14" t="s">
        <v>129</v>
      </c>
      <c r="BE149" s="172">
        <f t="shared" si="14"/>
        <v>0</v>
      </c>
      <c r="BF149" s="172">
        <f t="shared" si="15"/>
        <v>0</v>
      </c>
      <c r="BG149" s="172">
        <f t="shared" si="16"/>
        <v>0</v>
      </c>
      <c r="BH149" s="172">
        <f t="shared" si="17"/>
        <v>0</v>
      </c>
      <c r="BI149" s="172">
        <f t="shared" si="18"/>
        <v>0</v>
      </c>
      <c r="BJ149" s="14" t="s">
        <v>136</v>
      </c>
      <c r="BK149" s="172">
        <f t="shared" si="19"/>
        <v>0</v>
      </c>
      <c r="BL149" s="14" t="s">
        <v>135</v>
      </c>
      <c r="BM149" s="171" t="s">
        <v>214</v>
      </c>
    </row>
    <row r="150" spans="1:65" s="2" customFormat="1" ht="21.75" customHeight="1">
      <c r="A150" s="29"/>
      <c r="B150" s="158"/>
      <c r="C150" s="159" t="s">
        <v>215</v>
      </c>
      <c r="D150" s="159" t="s">
        <v>131</v>
      </c>
      <c r="E150" s="160" t="s">
        <v>216</v>
      </c>
      <c r="F150" s="161" t="s">
        <v>217</v>
      </c>
      <c r="G150" s="162" t="s">
        <v>210</v>
      </c>
      <c r="H150" s="163">
        <v>49.518999999999998</v>
      </c>
      <c r="I150" s="164"/>
      <c r="J150" s="165">
        <f t="shared" si="10"/>
        <v>0</v>
      </c>
      <c r="K150" s="166"/>
      <c r="L150" s="30"/>
      <c r="M150" s="167" t="s">
        <v>1</v>
      </c>
      <c r="N150" s="168" t="s">
        <v>35</v>
      </c>
      <c r="O150" s="55"/>
      <c r="P150" s="169">
        <f t="shared" si="11"/>
        <v>0</v>
      </c>
      <c r="Q150" s="169">
        <v>0</v>
      </c>
      <c r="R150" s="169">
        <f t="shared" si="12"/>
        <v>0</v>
      </c>
      <c r="S150" s="169">
        <v>0</v>
      </c>
      <c r="T150" s="170">
        <f t="shared" si="1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135</v>
      </c>
      <c r="AT150" s="171" t="s">
        <v>131</v>
      </c>
      <c r="AU150" s="171" t="s">
        <v>136</v>
      </c>
      <c r="AY150" s="14" t="s">
        <v>129</v>
      </c>
      <c r="BE150" s="172">
        <f t="shared" si="14"/>
        <v>0</v>
      </c>
      <c r="BF150" s="172">
        <f t="shared" si="15"/>
        <v>0</v>
      </c>
      <c r="BG150" s="172">
        <f t="shared" si="16"/>
        <v>0</v>
      </c>
      <c r="BH150" s="172">
        <f t="shared" si="17"/>
        <v>0</v>
      </c>
      <c r="BI150" s="172">
        <f t="shared" si="18"/>
        <v>0</v>
      </c>
      <c r="BJ150" s="14" t="s">
        <v>136</v>
      </c>
      <c r="BK150" s="172">
        <f t="shared" si="19"/>
        <v>0</v>
      </c>
      <c r="BL150" s="14" t="s">
        <v>135</v>
      </c>
      <c r="BM150" s="171" t="s">
        <v>218</v>
      </c>
    </row>
    <row r="151" spans="1:65" s="2" customFormat="1" ht="21.75" customHeight="1">
      <c r="A151" s="29"/>
      <c r="B151" s="158"/>
      <c r="C151" s="159" t="s">
        <v>175</v>
      </c>
      <c r="D151" s="159" t="s">
        <v>131</v>
      </c>
      <c r="E151" s="160" t="s">
        <v>219</v>
      </c>
      <c r="F151" s="161" t="s">
        <v>220</v>
      </c>
      <c r="G151" s="162" t="s">
        <v>210</v>
      </c>
      <c r="H151" s="163">
        <v>49.518999999999998</v>
      </c>
      <c r="I151" s="164"/>
      <c r="J151" s="165">
        <f t="shared" si="10"/>
        <v>0</v>
      </c>
      <c r="K151" s="166"/>
      <c r="L151" s="30"/>
      <c r="M151" s="167" t="s">
        <v>1</v>
      </c>
      <c r="N151" s="168" t="s">
        <v>35</v>
      </c>
      <c r="O151" s="55"/>
      <c r="P151" s="169">
        <f t="shared" si="11"/>
        <v>0</v>
      </c>
      <c r="Q151" s="169">
        <v>0</v>
      </c>
      <c r="R151" s="169">
        <f t="shared" si="12"/>
        <v>0</v>
      </c>
      <c r="S151" s="169">
        <v>0</v>
      </c>
      <c r="T151" s="170">
        <f t="shared" si="1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71" t="s">
        <v>135</v>
      </c>
      <c r="AT151" s="171" t="s">
        <v>131</v>
      </c>
      <c r="AU151" s="171" t="s">
        <v>136</v>
      </c>
      <c r="AY151" s="14" t="s">
        <v>129</v>
      </c>
      <c r="BE151" s="172">
        <f t="shared" si="14"/>
        <v>0</v>
      </c>
      <c r="BF151" s="172">
        <f t="shared" si="15"/>
        <v>0</v>
      </c>
      <c r="BG151" s="172">
        <f t="shared" si="16"/>
        <v>0</v>
      </c>
      <c r="BH151" s="172">
        <f t="shared" si="17"/>
        <v>0</v>
      </c>
      <c r="BI151" s="172">
        <f t="shared" si="18"/>
        <v>0</v>
      </c>
      <c r="BJ151" s="14" t="s">
        <v>136</v>
      </c>
      <c r="BK151" s="172">
        <f t="shared" si="19"/>
        <v>0</v>
      </c>
      <c r="BL151" s="14" t="s">
        <v>135</v>
      </c>
      <c r="BM151" s="171" t="s">
        <v>221</v>
      </c>
    </row>
    <row r="152" spans="1:65" s="12" customFormat="1" ht="22.9" customHeight="1">
      <c r="B152" s="145"/>
      <c r="D152" s="146" t="s">
        <v>68</v>
      </c>
      <c r="E152" s="156" t="s">
        <v>222</v>
      </c>
      <c r="F152" s="156" t="s">
        <v>223</v>
      </c>
      <c r="I152" s="148"/>
      <c r="J152" s="157">
        <f>BK152</f>
        <v>0</v>
      </c>
      <c r="L152" s="145"/>
      <c r="M152" s="150"/>
      <c r="N152" s="151"/>
      <c r="O152" s="151"/>
      <c r="P152" s="152">
        <f>P153</f>
        <v>0</v>
      </c>
      <c r="Q152" s="151"/>
      <c r="R152" s="152">
        <f>R153</f>
        <v>0</v>
      </c>
      <c r="S152" s="151"/>
      <c r="T152" s="153">
        <f>T153</f>
        <v>0</v>
      </c>
      <c r="AR152" s="146" t="s">
        <v>77</v>
      </c>
      <c r="AT152" s="154" t="s">
        <v>68</v>
      </c>
      <c r="AU152" s="154" t="s">
        <v>77</v>
      </c>
      <c r="AY152" s="146" t="s">
        <v>129</v>
      </c>
      <c r="BK152" s="155">
        <f>BK153</f>
        <v>0</v>
      </c>
    </row>
    <row r="153" spans="1:65" s="2" customFormat="1" ht="21.75" customHeight="1">
      <c r="A153" s="29"/>
      <c r="B153" s="158"/>
      <c r="C153" s="159" t="s">
        <v>224</v>
      </c>
      <c r="D153" s="159" t="s">
        <v>131</v>
      </c>
      <c r="E153" s="160" t="s">
        <v>225</v>
      </c>
      <c r="F153" s="161" t="s">
        <v>226</v>
      </c>
      <c r="G153" s="162" t="s">
        <v>210</v>
      </c>
      <c r="H153" s="163">
        <v>130.75700000000001</v>
      </c>
      <c r="I153" s="164"/>
      <c r="J153" s="165">
        <f>ROUND(I153*H153,2)</f>
        <v>0</v>
      </c>
      <c r="K153" s="166"/>
      <c r="L153" s="30"/>
      <c r="M153" s="167" t="s">
        <v>1</v>
      </c>
      <c r="N153" s="168" t="s">
        <v>35</v>
      </c>
      <c r="O153" s="55"/>
      <c r="P153" s="169">
        <f>O153*H153</f>
        <v>0</v>
      </c>
      <c r="Q153" s="169">
        <v>0</v>
      </c>
      <c r="R153" s="169">
        <f>Q153*H153</f>
        <v>0</v>
      </c>
      <c r="S153" s="169">
        <v>0</v>
      </c>
      <c r="T153" s="170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71" t="s">
        <v>135</v>
      </c>
      <c r="AT153" s="171" t="s">
        <v>131</v>
      </c>
      <c r="AU153" s="171" t="s">
        <v>136</v>
      </c>
      <c r="AY153" s="14" t="s">
        <v>129</v>
      </c>
      <c r="BE153" s="172">
        <f>IF(N153="základná",J153,0)</f>
        <v>0</v>
      </c>
      <c r="BF153" s="172">
        <f>IF(N153="znížená",J153,0)</f>
        <v>0</v>
      </c>
      <c r="BG153" s="172">
        <f>IF(N153="zákl. prenesená",J153,0)</f>
        <v>0</v>
      </c>
      <c r="BH153" s="172">
        <f>IF(N153="zníž. prenesená",J153,0)</f>
        <v>0</v>
      </c>
      <c r="BI153" s="172">
        <f>IF(N153="nulová",J153,0)</f>
        <v>0</v>
      </c>
      <c r="BJ153" s="14" t="s">
        <v>136</v>
      </c>
      <c r="BK153" s="172">
        <f>ROUND(I153*H153,2)</f>
        <v>0</v>
      </c>
      <c r="BL153" s="14" t="s">
        <v>135</v>
      </c>
      <c r="BM153" s="171" t="s">
        <v>227</v>
      </c>
    </row>
    <row r="154" spans="1:65" s="12" customFormat="1" ht="25.9" customHeight="1">
      <c r="B154" s="145"/>
      <c r="D154" s="146" t="s">
        <v>68</v>
      </c>
      <c r="E154" s="147" t="s">
        <v>228</v>
      </c>
      <c r="F154" s="147" t="s">
        <v>229</v>
      </c>
      <c r="I154" s="148"/>
      <c r="J154" s="149">
        <f>BK154</f>
        <v>0</v>
      </c>
      <c r="L154" s="145"/>
      <c r="M154" s="150"/>
      <c r="N154" s="151"/>
      <c r="O154" s="151"/>
      <c r="P154" s="152">
        <f>SUM(P155:P164)</f>
        <v>0</v>
      </c>
      <c r="Q154" s="151"/>
      <c r="R154" s="152">
        <f>SUM(R155:R164)</f>
        <v>0</v>
      </c>
      <c r="S154" s="151"/>
      <c r="T154" s="153">
        <f>SUM(T155:T164)</f>
        <v>0</v>
      </c>
      <c r="AR154" s="146" t="s">
        <v>136</v>
      </c>
      <c r="AT154" s="154" t="s">
        <v>68</v>
      </c>
      <c r="AU154" s="154" t="s">
        <v>69</v>
      </c>
      <c r="AY154" s="146" t="s">
        <v>129</v>
      </c>
      <c r="BK154" s="155">
        <f>SUM(BK155:BK164)</f>
        <v>0</v>
      </c>
    </row>
    <row r="155" spans="1:65" s="2" customFormat="1" ht="21.75" customHeight="1">
      <c r="A155" s="29"/>
      <c r="B155" s="158"/>
      <c r="C155" s="159" t="s">
        <v>179</v>
      </c>
      <c r="D155" s="159" t="s">
        <v>131</v>
      </c>
      <c r="E155" s="160" t="s">
        <v>230</v>
      </c>
      <c r="F155" s="161" t="s">
        <v>231</v>
      </c>
      <c r="G155" s="162" t="s">
        <v>134</v>
      </c>
      <c r="H155" s="163">
        <v>82.94</v>
      </c>
      <c r="I155" s="164"/>
      <c r="J155" s="165">
        <f t="shared" ref="J155:J164" si="20">ROUND(I155*H155,2)</f>
        <v>0</v>
      </c>
      <c r="K155" s="166"/>
      <c r="L155" s="30"/>
      <c r="M155" s="167" t="s">
        <v>1</v>
      </c>
      <c r="N155" s="168" t="s">
        <v>35</v>
      </c>
      <c r="O155" s="55"/>
      <c r="P155" s="169">
        <f t="shared" ref="P155:P164" si="21">O155*H155</f>
        <v>0</v>
      </c>
      <c r="Q155" s="169">
        <v>0</v>
      </c>
      <c r="R155" s="169">
        <f t="shared" ref="R155:R164" si="22">Q155*H155</f>
        <v>0</v>
      </c>
      <c r="S155" s="169">
        <v>0</v>
      </c>
      <c r="T155" s="170">
        <f t="shared" ref="T155:T164" si="23"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71" t="s">
        <v>135</v>
      </c>
      <c r="AT155" s="171" t="s">
        <v>131</v>
      </c>
      <c r="AU155" s="171" t="s">
        <v>77</v>
      </c>
      <c r="AY155" s="14" t="s">
        <v>129</v>
      </c>
      <c r="BE155" s="172">
        <f t="shared" ref="BE155:BE164" si="24">IF(N155="základná",J155,0)</f>
        <v>0</v>
      </c>
      <c r="BF155" s="172">
        <f t="shared" ref="BF155:BF164" si="25">IF(N155="znížená",J155,0)</f>
        <v>0</v>
      </c>
      <c r="BG155" s="172">
        <f t="shared" ref="BG155:BG164" si="26">IF(N155="zákl. prenesená",J155,0)</f>
        <v>0</v>
      </c>
      <c r="BH155" s="172">
        <f t="shared" ref="BH155:BH164" si="27">IF(N155="zníž. prenesená",J155,0)</f>
        <v>0</v>
      </c>
      <c r="BI155" s="172">
        <f t="shared" ref="BI155:BI164" si="28">IF(N155="nulová",J155,0)</f>
        <v>0</v>
      </c>
      <c r="BJ155" s="14" t="s">
        <v>136</v>
      </c>
      <c r="BK155" s="172">
        <f t="shared" ref="BK155:BK164" si="29">ROUND(I155*H155,2)</f>
        <v>0</v>
      </c>
      <c r="BL155" s="14" t="s">
        <v>135</v>
      </c>
      <c r="BM155" s="171" t="s">
        <v>232</v>
      </c>
    </row>
    <row r="156" spans="1:65" s="2" customFormat="1" ht="21.75" customHeight="1">
      <c r="A156" s="29"/>
      <c r="B156" s="158"/>
      <c r="C156" s="159" t="s">
        <v>233</v>
      </c>
      <c r="D156" s="159" t="s">
        <v>131</v>
      </c>
      <c r="E156" s="160" t="s">
        <v>177</v>
      </c>
      <c r="F156" s="161" t="s">
        <v>178</v>
      </c>
      <c r="G156" s="162" t="s">
        <v>134</v>
      </c>
      <c r="H156" s="163">
        <v>82.94</v>
      </c>
      <c r="I156" s="164"/>
      <c r="J156" s="165">
        <f t="shared" si="20"/>
        <v>0</v>
      </c>
      <c r="K156" s="166"/>
      <c r="L156" s="30"/>
      <c r="M156" s="167" t="s">
        <v>1</v>
      </c>
      <c r="N156" s="168" t="s">
        <v>35</v>
      </c>
      <c r="O156" s="55"/>
      <c r="P156" s="169">
        <f t="shared" si="21"/>
        <v>0</v>
      </c>
      <c r="Q156" s="169">
        <v>0</v>
      </c>
      <c r="R156" s="169">
        <f t="shared" si="22"/>
        <v>0</v>
      </c>
      <c r="S156" s="169">
        <v>0</v>
      </c>
      <c r="T156" s="170">
        <f t="shared" si="23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71" t="s">
        <v>135</v>
      </c>
      <c r="AT156" s="171" t="s">
        <v>131</v>
      </c>
      <c r="AU156" s="171" t="s">
        <v>77</v>
      </c>
      <c r="AY156" s="14" t="s">
        <v>129</v>
      </c>
      <c r="BE156" s="172">
        <f t="shared" si="24"/>
        <v>0</v>
      </c>
      <c r="BF156" s="172">
        <f t="shared" si="25"/>
        <v>0</v>
      </c>
      <c r="BG156" s="172">
        <f t="shared" si="26"/>
        <v>0</v>
      </c>
      <c r="BH156" s="172">
        <f t="shared" si="27"/>
        <v>0</v>
      </c>
      <c r="BI156" s="172">
        <f t="shared" si="28"/>
        <v>0</v>
      </c>
      <c r="BJ156" s="14" t="s">
        <v>136</v>
      </c>
      <c r="BK156" s="172">
        <f t="shared" si="29"/>
        <v>0</v>
      </c>
      <c r="BL156" s="14" t="s">
        <v>135</v>
      </c>
      <c r="BM156" s="171" t="s">
        <v>234</v>
      </c>
    </row>
    <row r="157" spans="1:65" s="2" customFormat="1" ht="21.75" customHeight="1">
      <c r="A157" s="29"/>
      <c r="B157" s="158"/>
      <c r="C157" s="159" t="s">
        <v>182</v>
      </c>
      <c r="D157" s="159" t="s">
        <v>131</v>
      </c>
      <c r="E157" s="160" t="s">
        <v>184</v>
      </c>
      <c r="F157" s="161" t="s">
        <v>185</v>
      </c>
      <c r="G157" s="162" t="s">
        <v>134</v>
      </c>
      <c r="H157" s="163">
        <v>82.94</v>
      </c>
      <c r="I157" s="164"/>
      <c r="J157" s="165">
        <f t="shared" si="20"/>
        <v>0</v>
      </c>
      <c r="K157" s="166"/>
      <c r="L157" s="30"/>
      <c r="M157" s="167" t="s">
        <v>1</v>
      </c>
      <c r="N157" s="168" t="s">
        <v>35</v>
      </c>
      <c r="O157" s="55"/>
      <c r="P157" s="169">
        <f t="shared" si="21"/>
        <v>0</v>
      </c>
      <c r="Q157" s="169">
        <v>0</v>
      </c>
      <c r="R157" s="169">
        <f t="shared" si="22"/>
        <v>0</v>
      </c>
      <c r="S157" s="169">
        <v>0</v>
      </c>
      <c r="T157" s="170">
        <f t="shared" si="2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71" t="s">
        <v>135</v>
      </c>
      <c r="AT157" s="171" t="s">
        <v>131</v>
      </c>
      <c r="AU157" s="171" t="s">
        <v>77</v>
      </c>
      <c r="AY157" s="14" t="s">
        <v>129</v>
      </c>
      <c r="BE157" s="172">
        <f t="shared" si="24"/>
        <v>0</v>
      </c>
      <c r="BF157" s="172">
        <f t="shared" si="25"/>
        <v>0</v>
      </c>
      <c r="BG157" s="172">
        <f t="shared" si="26"/>
        <v>0</v>
      </c>
      <c r="BH157" s="172">
        <f t="shared" si="27"/>
        <v>0</v>
      </c>
      <c r="BI157" s="172">
        <f t="shared" si="28"/>
        <v>0</v>
      </c>
      <c r="BJ157" s="14" t="s">
        <v>136</v>
      </c>
      <c r="BK157" s="172">
        <f t="shared" si="29"/>
        <v>0</v>
      </c>
      <c r="BL157" s="14" t="s">
        <v>135</v>
      </c>
      <c r="BM157" s="171" t="s">
        <v>235</v>
      </c>
    </row>
    <row r="158" spans="1:65" s="2" customFormat="1" ht="21.75" customHeight="1">
      <c r="A158" s="29"/>
      <c r="B158" s="158"/>
      <c r="C158" s="159" t="s">
        <v>236</v>
      </c>
      <c r="D158" s="159" t="s">
        <v>131</v>
      </c>
      <c r="E158" s="160" t="s">
        <v>237</v>
      </c>
      <c r="F158" s="161" t="s">
        <v>238</v>
      </c>
      <c r="G158" s="162" t="s">
        <v>139</v>
      </c>
      <c r="H158" s="163">
        <v>5.4</v>
      </c>
      <c r="I158" s="164"/>
      <c r="J158" s="165">
        <f t="shared" si="20"/>
        <v>0</v>
      </c>
      <c r="K158" s="166"/>
      <c r="L158" s="30"/>
      <c r="M158" s="167" t="s">
        <v>1</v>
      </c>
      <c r="N158" s="168" t="s">
        <v>35</v>
      </c>
      <c r="O158" s="55"/>
      <c r="P158" s="169">
        <f t="shared" si="21"/>
        <v>0</v>
      </c>
      <c r="Q158" s="169">
        <v>0</v>
      </c>
      <c r="R158" s="169">
        <f t="shared" si="22"/>
        <v>0</v>
      </c>
      <c r="S158" s="169">
        <v>0</v>
      </c>
      <c r="T158" s="170">
        <f t="shared" si="2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71" t="s">
        <v>135</v>
      </c>
      <c r="AT158" s="171" t="s">
        <v>131</v>
      </c>
      <c r="AU158" s="171" t="s">
        <v>77</v>
      </c>
      <c r="AY158" s="14" t="s">
        <v>129</v>
      </c>
      <c r="BE158" s="172">
        <f t="shared" si="24"/>
        <v>0</v>
      </c>
      <c r="BF158" s="172">
        <f t="shared" si="25"/>
        <v>0</v>
      </c>
      <c r="BG158" s="172">
        <f t="shared" si="26"/>
        <v>0</v>
      </c>
      <c r="BH158" s="172">
        <f t="shared" si="27"/>
        <v>0</v>
      </c>
      <c r="BI158" s="172">
        <f t="shared" si="28"/>
        <v>0</v>
      </c>
      <c r="BJ158" s="14" t="s">
        <v>136</v>
      </c>
      <c r="BK158" s="172">
        <f t="shared" si="29"/>
        <v>0</v>
      </c>
      <c r="BL158" s="14" t="s">
        <v>135</v>
      </c>
      <c r="BM158" s="171" t="s">
        <v>239</v>
      </c>
    </row>
    <row r="159" spans="1:65" s="2" customFormat="1" ht="33" customHeight="1">
      <c r="A159" s="29"/>
      <c r="B159" s="158"/>
      <c r="C159" s="159" t="s">
        <v>186</v>
      </c>
      <c r="D159" s="159" t="s">
        <v>131</v>
      </c>
      <c r="E159" s="160" t="s">
        <v>204</v>
      </c>
      <c r="F159" s="161" t="s">
        <v>205</v>
      </c>
      <c r="G159" s="162" t="s">
        <v>134</v>
      </c>
      <c r="H159" s="163">
        <v>82.94</v>
      </c>
      <c r="I159" s="164"/>
      <c r="J159" s="165">
        <f t="shared" si="20"/>
        <v>0</v>
      </c>
      <c r="K159" s="166"/>
      <c r="L159" s="30"/>
      <c r="M159" s="167" t="s">
        <v>1</v>
      </c>
      <c r="N159" s="168" t="s">
        <v>35</v>
      </c>
      <c r="O159" s="55"/>
      <c r="P159" s="169">
        <f t="shared" si="21"/>
        <v>0</v>
      </c>
      <c r="Q159" s="169">
        <v>0</v>
      </c>
      <c r="R159" s="169">
        <f t="shared" si="22"/>
        <v>0</v>
      </c>
      <c r="S159" s="169">
        <v>0</v>
      </c>
      <c r="T159" s="170">
        <f t="shared" si="2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71" t="s">
        <v>135</v>
      </c>
      <c r="AT159" s="171" t="s">
        <v>131</v>
      </c>
      <c r="AU159" s="171" t="s">
        <v>77</v>
      </c>
      <c r="AY159" s="14" t="s">
        <v>129</v>
      </c>
      <c r="BE159" s="172">
        <f t="shared" si="24"/>
        <v>0</v>
      </c>
      <c r="BF159" s="172">
        <f t="shared" si="25"/>
        <v>0</v>
      </c>
      <c r="BG159" s="172">
        <f t="shared" si="26"/>
        <v>0</v>
      </c>
      <c r="BH159" s="172">
        <f t="shared" si="27"/>
        <v>0</v>
      </c>
      <c r="BI159" s="172">
        <f t="shared" si="28"/>
        <v>0</v>
      </c>
      <c r="BJ159" s="14" t="s">
        <v>136</v>
      </c>
      <c r="BK159" s="172">
        <f t="shared" si="29"/>
        <v>0</v>
      </c>
      <c r="BL159" s="14" t="s">
        <v>135</v>
      </c>
      <c r="BM159" s="171" t="s">
        <v>240</v>
      </c>
    </row>
    <row r="160" spans="1:65" s="2" customFormat="1" ht="21.75" customHeight="1">
      <c r="A160" s="29"/>
      <c r="B160" s="158"/>
      <c r="C160" s="159" t="s">
        <v>241</v>
      </c>
      <c r="D160" s="159" t="s">
        <v>131</v>
      </c>
      <c r="E160" s="160" t="s">
        <v>208</v>
      </c>
      <c r="F160" s="161" t="s">
        <v>209</v>
      </c>
      <c r="G160" s="162" t="s">
        <v>210</v>
      </c>
      <c r="H160" s="163">
        <v>6.3029999999999999</v>
      </c>
      <c r="I160" s="164"/>
      <c r="J160" s="165">
        <f t="shared" si="20"/>
        <v>0</v>
      </c>
      <c r="K160" s="166"/>
      <c r="L160" s="30"/>
      <c r="M160" s="167" t="s">
        <v>1</v>
      </c>
      <c r="N160" s="168" t="s">
        <v>35</v>
      </c>
      <c r="O160" s="55"/>
      <c r="P160" s="169">
        <f t="shared" si="21"/>
        <v>0</v>
      </c>
      <c r="Q160" s="169">
        <v>0</v>
      </c>
      <c r="R160" s="169">
        <f t="shared" si="22"/>
        <v>0</v>
      </c>
      <c r="S160" s="169">
        <v>0</v>
      </c>
      <c r="T160" s="170">
        <f t="shared" si="23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71" t="s">
        <v>135</v>
      </c>
      <c r="AT160" s="171" t="s">
        <v>131</v>
      </c>
      <c r="AU160" s="171" t="s">
        <v>77</v>
      </c>
      <c r="AY160" s="14" t="s">
        <v>129</v>
      </c>
      <c r="BE160" s="172">
        <f t="shared" si="24"/>
        <v>0</v>
      </c>
      <c r="BF160" s="172">
        <f t="shared" si="25"/>
        <v>0</v>
      </c>
      <c r="BG160" s="172">
        <f t="shared" si="26"/>
        <v>0</v>
      </c>
      <c r="BH160" s="172">
        <f t="shared" si="27"/>
        <v>0</v>
      </c>
      <c r="BI160" s="172">
        <f t="shared" si="28"/>
        <v>0</v>
      </c>
      <c r="BJ160" s="14" t="s">
        <v>136</v>
      </c>
      <c r="BK160" s="172">
        <f t="shared" si="29"/>
        <v>0</v>
      </c>
      <c r="BL160" s="14" t="s">
        <v>135</v>
      </c>
      <c r="BM160" s="171" t="s">
        <v>242</v>
      </c>
    </row>
    <row r="161" spans="1:65" s="2" customFormat="1" ht="21.75" customHeight="1">
      <c r="A161" s="29"/>
      <c r="B161" s="158"/>
      <c r="C161" s="159" t="s">
        <v>190</v>
      </c>
      <c r="D161" s="159" t="s">
        <v>131</v>
      </c>
      <c r="E161" s="160" t="s">
        <v>212</v>
      </c>
      <c r="F161" s="161" t="s">
        <v>213</v>
      </c>
      <c r="G161" s="162" t="s">
        <v>210</v>
      </c>
      <c r="H161" s="163">
        <v>126.06</v>
      </c>
      <c r="I161" s="164"/>
      <c r="J161" s="165">
        <f t="shared" si="20"/>
        <v>0</v>
      </c>
      <c r="K161" s="166"/>
      <c r="L161" s="30"/>
      <c r="M161" s="167" t="s">
        <v>1</v>
      </c>
      <c r="N161" s="168" t="s">
        <v>35</v>
      </c>
      <c r="O161" s="55"/>
      <c r="P161" s="169">
        <f t="shared" si="21"/>
        <v>0</v>
      </c>
      <c r="Q161" s="169">
        <v>0</v>
      </c>
      <c r="R161" s="169">
        <f t="shared" si="22"/>
        <v>0</v>
      </c>
      <c r="S161" s="169">
        <v>0</v>
      </c>
      <c r="T161" s="170">
        <f t="shared" si="23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71" t="s">
        <v>135</v>
      </c>
      <c r="AT161" s="171" t="s">
        <v>131</v>
      </c>
      <c r="AU161" s="171" t="s">
        <v>77</v>
      </c>
      <c r="AY161" s="14" t="s">
        <v>129</v>
      </c>
      <c r="BE161" s="172">
        <f t="shared" si="24"/>
        <v>0</v>
      </c>
      <c r="BF161" s="172">
        <f t="shared" si="25"/>
        <v>0</v>
      </c>
      <c r="BG161" s="172">
        <f t="shared" si="26"/>
        <v>0</v>
      </c>
      <c r="BH161" s="172">
        <f t="shared" si="27"/>
        <v>0</v>
      </c>
      <c r="BI161" s="172">
        <f t="shared" si="28"/>
        <v>0</v>
      </c>
      <c r="BJ161" s="14" t="s">
        <v>136</v>
      </c>
      <c r="BK161" s="172">
        <f t="shared" si="29"/>
        <v>0</v>
      </c>
      <c r="BL161" s="14" t="s">
        <v>135</v>
      </c>
      <c r="BM161" s="171" t="s">
        <v>243</v>
      </c>
    </row>
    <row r="162" spans="1:65" s="2" customFormat="1" ht="21.75" customHeight="1">
      <c r="A162" s="29"/>
      <c r="B162" s="158"/>
      <c r="C162" s="159" t="s">
        <v>244</v>
      </c>
      <c r="D162" s="159" t="s">
        <v>131</v>
      </c>
      <c r="E162" s="160" t="s">
        <v>216</v>
      </c>
      <c r="F162" s="161" t="s">
        <v>217</v>
      </c>
      <c r="G162" s="162" t="s">
        <v>210</v>
      </c>
      <c r="H162" s="163">
        <v>6.3029999999999999</v>
      </c>
      <c r="I162" s="164"/>
      <c r="J162" s="165">
        <f t="shared" si="20"/>
        <v>0</v>
      </c>
      <c r="K162" s="166"/>
      <c r="L162" s="30"/>
      <c r="M162" s="167" t="s">
        <v>1</v>
      </c>
      <c r="N162" s="168" t="s">
        <v>35</v>
      </c>
      <c r="O162" s="55"/>
      <c r="P162" s="169">
        <f t="shared" si="21"/>
        <v>0</v>
      </c>
      <c r="Q162" s="169">
        <v>0</v>
      </c>
      <c r="R162" s="169">
        <f t="shared" si="22"/>
        <v>0</v>
      </c>
      <c r="S162" s="169">
        <v>0</v>
      </c>
      <c r="T162" s="170">
        <f t="shared" si="23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71" t="s">
        <v>135</v>
      </c>
      <c r="AT162" s="171" t="s">
        <v>131</v>
      </c>
      <c r="AU162" s="171" t="s">
        <v>77</v>
      </c>
      <c r="AY162" s="14" t="s">
        <v>129</v>
      </c>
      <c r="BE162" s="172">
        <f t="shared" si="24"/>
        <v>0</v>
      </c>
      <c r="BF162" s="172">
        <f t="shared" si="25"/>
        <v>0</v>
      </c>
      <c r="BG162" s="172">
        <f t="shared" si="26"/>
        <v>0</v>
      </c>
      <c r="BH162" s="172">
        <f t="shared" si="27"/>
        <v>0</v>
      </c>
      <c r="BI162" s="172">
        <f t="shared" si="28"/>
        <v>0</v>
      </c>
      <c r="BJ162" s="14" t="s">
        <v>136</v>
      </c>
      <c r="BK162" s="172">
        <f t="shared" si="29"/>
        <v>0</v>
      </c>
      <c r="BL162" s="14" t="s">
        <v>135</v>
      </c>
      <c r="BM162" s="171" t="s">
        <v>245</v>
      </c>
    </row>
    <row r="163" spans="1:65" s="2" customFormat="1" ht="21.75" customHeight="1">
      <c r="A163" s="29"/>
      <c r="B163" s="158"/>
      <c r="C163" s="159" t="s">
        <v>196</v>
      </c>
      <c r="D163" s="159" t="s">
        <v>131</v>
      </c>
      <c r="E163" s="160" t="s">
        <v>219</v>
      </c>
      <c r="F163" s="161" t="s">
        <v>220</v>
      </c>
      <c r="G163" s="162" t="s">
        <v>210</v>
      </c>
      <c r="H163" s="163">
        <v>6.3029999999999999</v>
      </c>
      <c r="I163" s="164"/>
      <c r="J163" s="165">
        <f t="shared" si="20"/>
        <v>0</v>
      </c>
      <c r="K163" s="166"/>
      <c r="L163" s="30"/>
      <c r="M163" s="167" t="s">
        <v>1</v>
      </c>
      <c r="N163" s="168" t="s">
        <v>35</v>
      </c>
      <c r="O163" s="55"/>
      <c r="P163" s="169">
        <f t="shared" si="21"/>
        <v>0</v>
      </c>
      <c r="Q163" s="169">
        <v>0</v>
      </c>
      <c r="R163" s="169">
        <f t="shared" si="22"/>
        <v>0</v>
      </c>
      <c r="S163" s="169">
        <v>0</v>
      </c>
      <c r="T163" s="170">
        <f t="shared" si="23"/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71" t="s">
        <v>135</v>
      </c>
      <c r="AT163" s="171" t="s">
        <v>131</v>
      </c>
      <c r="AU163" s="171" t="s">
        <v>77</v>
      </c>
      <c r="AY163" s="14" t="s">
        <v>129</v>
      </c>
      <c r="BE163" s="172">
        <f t="shared" si="24"/>
        <v>0</v>
      </c>
      <c r="BF163" s="172">
        <f t="shared" si="25"/>
        <v>0</v>
      </c>
      <c r="BG163" s="172">
        <f t="shared" si="26"/>
        <v>0</v>
      </c>
      <c r="BH163" s="172">
        <f t="shared" si="27"/>
        <v>0</v>
      </c>
      <c r="BI163" s="172">
        <f t="shared" si="28"/>
        <v>0</v>
      </c>
      <c r="BJ163" s="14" t="s">
        <v>136</v>
      </c>
      <c r="BK163" s="172">
        <f t="shared" si="29"/>
        <v>0</v>
      </c>
      <c r="BL163" s="14" t="s">
        <v>135</v>
      </c>
      <c r="BM163" s="171" t="s">
        <v>246</v>
      </c>
    </row>
    <row r="164" spans="1:65" s="2" customFormat="1" ht="21.75" customHeight="1">
      <c r="A164" s="29"/>
      <c r="B164" s="158"/>
      <c r="C164" s="159" t="s">
        <v>247</v>
      </c>
      <c r="D164" s="159" t="s">
        <v>131</v>
      </c>
      <c r="E164" s="160" t="s">
        <v>225</v>
      </c>
      <c r="F164" s="161" t="s">
        <v>226</v>
      </c>
      <c r="G164" s="162" t="s">
        <v>210</v>
      </c>
      <c r="H164" s="163">
        <v>8.6679999999999993</v>
      </c>
      <c r="I164" s="164"/>
      <c r="J164" s="165">
        <f t="shared" si="20"/>
        <v>0</v>
      </c>
      <c r="K164" s="166"/>
      <c r="L164" s="30"/>
      <c r="M164" s="167" t="s">
        <v>1</v>
      </c>
      <c r="N164" s="168" t="s">
        <v>35</v>
      </c>
      <c r="O164" s="55"/>
      <c r="P164" s="169">
        <f t="shared" si="21"/>
        <v>0</v>
      </c>
      <c r="Q164" s="169">
        <v>0</v>
      </c>
      <c r="R164" s="169">
        <f t="shared" si="22"/>
        <v>0</v>
      </c>
      <c r="S164" s="169">
        <v>0</v>
      </c>
      <c r="T164" s="170">
        <f t="shared" si="23"/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71" t="s">
        <v>135</v>
      </c>
      <c r="AT164" s="171" t="s">
        <v>131</v>
      </c>
      <c r="AU164" s="171" t="s">
        <v>77</v>
      </c>
      <c r="AY164" s="14" t="s">
        <v>129</v>
      </c>
      <c r="BE164" s="172">
        <f t="shared" si="24"/>
        <v>0</v>
      </c>
      <c r="BF164" s="172">
        <f t="shared" si="25"/>
        <v>0</v>
      </c>
      <c r="BG164" s="172">
        <f t="shared" si="26"/>
        <v>0</v>
      </c>
      <c r="BH164" s="172">
        <f t="shared" si="27"/>
        <v>0</v>
      </c>
      <c r="BI164" s="172">
        <f t="shared" si="28"/>
        <v>0</v>
      </c>
      <c r="BJ164" s="14" t="s">
        <v>136</v>
      </c>
      <c r="BK164" s="172">
        <f t="shared" si="29"/>
        <v>0</v>
      </c>
      <c r="BL164" s="14" t="s">
        <v>135</v>
      </c>
      <c r="BM164" s="171" t="s">
        <v>248</v>
      </c>
    </row>
    <row r="165" spans="1:65" s="12" customFormat="1" ht="25.9" customHeight="1">
      <c r="B165" s="145"/>
      <c r="D165" s="146" t="s">
        <v>68</v>
      </c>
      <c r="E165" s="147" t="s">
        <v>249</v>
      </c>
      <c r="F165" s="147" t="s">
        <v>250</v>
      </c>
      <c r="I165" s="148"/>
      <c r="J165" s="149">
        <f>BK165</f>
        <v>0</v>
      </c>
      <c r="L165" s="145"/>
      <c r="M165" s="150"/>
      <c r="N165" s="151"/>
      <c r="O165" s="151"/>
      <c r="P165" s="152">
        <f>P166</f>
        <v>0</v>
      </c>
      <c r="Q165" s="151"/>
      <c r="R165" s="152">
        <f>R166</f>
        <v>0</v>
      </c>
      <c r="S165" s="151"/>
      <c r="T165" s="153">
        <f>T166</f>
        <v>0</v>
      </c>
      <c r="AR165" s="146" t="s">
        <v>148</v>
      </c>
      <c r="AT165" s="154" t="s">
        <v>68</v>
      </c>
      <c r="AU165" s="154" t="s">
        <v>69</v>
      </c>
      <c r="AY165" s="146" t="s">
        <v>129</v>
      </c>
      <c r="BK165" s="155">
        <f>BK166</f>
        <v>0</v>
      </c>
    </row>
    <row r="166" spans="1:65" s="2" customFormat="1" ht="33" customHeight="1">
      <c r="A166" s="29"/>
      <c r="B166" s="158"/>
      <c r="C166" s="159" t="s">
        <v>199</v>
      </c>
      <c r="D166" s="159" t="s">
        <v>131</v>
      </c>
      <c r="E166" s="160" t="s">
        <v>251</v>
      </c>
      <c r="F166" s="161" t="s">
        <v>252</v>
      </c>
      <c r="G166" s="162" t="s">
        <v>253</v>
      </c>
      <c r="H166" s="163">
        <v>1</v>
      </c>
      <c r="I166" s="164"/>
      <c r="J166" s="165">
        <f>ROUND(I166*H166,2)</f>
        <v>0</v>
      </c>
      <c r="K166" s="166"/>
      <c r="L166" s="30"/>
      <c r="M166" s="184" t="s">
        <v>1</v>
      </c>
      <c r="N166" s="185" t="s">
        <v>35</v>
      </c>
      <c r="O166" s="186"/>
      <c r="P166" s="187">
        <f>O166*H166</f>
        <v>0</v>
      </c>
      <c r="Q166" s="187">
        <v>0</v>
      </c>
      <c r="R166" s="187">
        <f>Q166*H166</f>
        <v>0</v>
      </c>
      <c r="S166" s="187">
        <v>0</v>
      </c>
      <c r="T166" s="188">
        <f>S166*H166</f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71" t="s">
        <v>135</v>
      </c>
      <c r="AT166" s="171" t="s">
        <v>131</v>
      </c>
      <c r="AU166" s="171" t="s">
        <v>77</v>
      </c>
      <c r="AY166" s="14" t="s">
        <v>129</v>
      </c>
      <c r="BE166" s="172">
        <f>IF(N166="základná",J166,0)</f>
        <v>0</v>
      </c>
      <c r="BF166" s="172">
        <f>IF(N166="znížená",J166,0)</f>
        <v>0</v>
      </c>
      <c r="BG166" s="172">
        <f>IF(N166="zákl. prenesená",J166,0)</f>
        <v>0</v>
      </c>
      <c r="BH166" s="172">
        <f>IF(N166="zníž. prenesená",J166,0)</f>
        <v>0</v>
      </c>
      <c r="BI166" s="172">
        <f>IF(N166="nulová",J166,0)</f>
        <v>0</v>
      </c>
      <c r="BJ166" s="14" t="s">
        <v>136</v>
      </c>
      <c r="BK166" s="172">
        <f>ROUND(I166*H166,2)</f>
        <v>0</v>
      </c>
      <c r="BL166" s="14" t="s">
        <v>135</v>
      </c>
      <c r="BM166" s="171" t="s">
        <v>254</v>
      </c>
    </row>
    <row r="167" spans="1:65" s="2" customFormat="1" ht="6.95" customHeight="1">
      <c r="A167" s="29"/>
      <c r="B167" s="44"/>
      <c r="C167" s="45"/>
      <c r="D167" s="45"/>
      <c r="E167" s="45"/>
      <c r="F167" s="45"/>
      <c r="G167" s="45"/>
      <c r="H167" s="45"/>
      <c r="I167" s="117"/>
      <c r="J167" s="45"/>
      <c r="K167" s="45"/>
      <c r="L167" s="30"/>
      <c r="M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</sheetData>
  <autoFilter ref="C122:K166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5"/>
  <sheetViews>
    <sheetView showGridLines="0" topLeftCell="A150" workbookViewId="0">
      <selection activeCell="J116" sqref="J116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81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100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Opravy a  rekonštrukcie miestnych komunikácií a chodníkov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101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hidden="1" customHeight="1">
      <c r="A9" s="29"/>
      <c r="B9" s="30"/>
      <c r="C9" s="29"/>
      <c r="D9" s="29"/>
      <c r="E9" s="211" t="s">
        <v>255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01"/>
      <c r="G18" s="201"/>
      <c r="H18" s="201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05" t="s">
        <v>1</v>
      </c>
      <c r="F27" s="205"/>
      <c r="G27" s="205"/>
      <c r="H27" s="205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ROUND(J122,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ROUND((SUM(BE122:BE154)),  2)</f>
        <v>0</v>
      </c>
      <c r="G33" s="29"/>
      <c r="H33" s="29"/>
      <c r="I33" s="104">
        <v>0.2</v>
      </c>
      <c r="J33" s="103">
        <f>ROUND(((SUM(BE122:BE154))*I33),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ROUND((SUM(BF122:BF154)),  2)</f>
        <v>0</v>
      </c>
      <c r="G34" s="29"/>
      <c r="H34" s="29"/>
      <c r="I34" s="104">
        <v>0.2</v>
      </c>
      <c r="J34" s="103">
        <f>ROUND(((SUM(BF122:BF154))*I34),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ROUND((SUM(BG122:BG154)),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ROUND((SUM(BH122:BH154)),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ROUND((SUM(BI122:BI154)),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103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Opravy a  rekonštrukcie miestnych komunikácií a chodníkov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hidden="1" customHeight="1">
      <c r="A87" s="29"/>
      <c r="B87" s="30"/>
      <c r="C87" s="29"/>
      <c r="D87" s="29"/>
      <c r="E87" s="211" t="str">
        <f>E9</f>
        <v>2. - Oprava chodníka na Sokolovskej ul. od križovatky s ul. Ševčenkovou po križovatku s ul. Duchnovičovou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104</v>
      </c>
      <c r="D94" s="105"/>
      <c r="E94" s="105"/>
      <c r="F94" s="105"/>
      <c r="G94" s="105"/>
      <c r="H94" s="105"/>
      <c r="I94" s="120"/>
      <c r="J94" s="121" t="s">
        <v>105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106</v>
      </c>
      <c r="D96" s="29"/>
      <c r="E96" s="29"/>
      <c r="F96" s="29"/>
      <c r="G96" s="29"/>
      <c r="H96" s="29"/>
      <c r="I96" s="93"/>
      <c r="J96" s="68">
        <f>J122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107</v>
      </c>
    </row>
    <row r="97" spans="1:31" s="9" customFormat="1" ht="24.95" hidden="1" customHeight="1">
      <c r="B97" s="123"/>
      <c r="D97" s="124" t="s">
        <v>256</v>
      </c>
      <c r="E97" s="125"/>
      <c r="F97" s="125"/>
      <c r="G97" s="125"/>
      <c r="H97" s="125"/>
      <c r="I97" s="126"/>
      <c r="J97" s="127">
        <f>J123</f>
        <v>0</v>
      </c>
      <c r="L97" s="123"/>
    </row>
    <row r="98" spans="1:31" s="10" customFormat="1" ht="19.899999999999999" hidden="1" customHeight="1">
      <c r="B98" s="128"/>
      <c r="D98" s="129" t="s">
        <v>109</v>
      </c>
      <c r="E98" s="130"/>
      <c r="F98" s="130"/>
      <c r="G98" s="130"/>
      <c r="H98" s="130"/>
      <c r="I98" s="131"/>
      <c r="J98" s="132">
        <f>J124</f>
        <v>0</v>
      </c>
      <c r="L98" s="128"/>
    </row>
    <row r="99" spans="1:31" s="10" customFormat="1" ht="19.899999999999999" hidden="1" customHeight="1">
      <c r="B99" s="128"/>
      <c r="D99" s="129" t="s">
        <v>110</v>
      </c>
      <c r="E99" s="130"/>
      <c r="F99" s="130"/>
      <c r="G99" s="130"/>
      <c r="H99" s="130"/>
      <c r="I99" s="131"/>
      <c r="J99" s="132">
        <f>J132</f>
        <v>0</v>
      </c>
      <c r="L99" s="128"/>
    </row>
    <row r="100" spans="1:31" s="10" customFormat="1" ht="19.899999999999999" hidden="1" customHeight="1">
      <c r="B100" s="128"/>
      <c r="D100" s="129" t="s">
        <v>111</v>
      </c>
      <c r="E100" s="130"/>
      <c r="F100" s="130"/>
      <c r="G100" s="130"/>
      <c r="H100" s="130"/>
      <c r="I100" s="131"/>
      <c r="J100" s="132">
        <f>J140</f>
        <v>0</v>
      </c>
      <c r="L100" s="128"/>
    </row>
    <row r="101" spans="1:31" s="10" customFormat="1" ht="19.899999999999999" hidden="1" customHeight="1">
      <c r="B101" s="128"/>
      <c r="D101" s="129" t="s">
        <v>112</v>
      </c>
      <c r="E101" s="130"/>
      <c r="F101" s="130"/>
      <c r="G101" s="130"/>
      <c r="H101" s="130"/>
      <c r="I101" s="131"/>
      <c r="J101" s="132">
        <f>J151</f>
        <v>0</v>
      </c>
      <c r="L101" s="128"/>
    </row>
    <row r="102" spans="1:31" s="9" customFormat="1" ht="24.95" hidden="1" customHeight="1">
      <c r="B102" s="123"/>
      <c r="D102" s="124" t="s">
        <v>114</v>
      </c>
      <c r="E102" s="125"/>
      <c r="F102" s="125"/>
      <c r="G102" s="125"/>
      <c r="H102" s="125"/>
      <c r="I102" s="126"/>
      <c r="J102" s="127">
        <f>J153</f>
        <v>0</v>
      </c>
      <c r="L102" s="123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93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4"/>
      <c r="C104" s="45"/>
      <c r="D104" s="45"/>
      <c r="E104" s="45"/>
      <c r="F104" s="45"/>
      <c r="G104" s="45"/>
      <c r="H104" s="45"/>
      <c r="I104" s="117"/>
      <c r="J104" s="45"/>
      <c r="K104" s="45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idden="1"/>
    <row r="106" spans="1:31" hidden="1"/>
    <row r="107" spans="1:31" hidden="1"/>
    <row r="108" spans="1:31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118"/>
      <c r="J108" s="47"/>
      <c r="K108" s="47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93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93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14</v>
      </c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9" t="str">
        <f>E7</f>
        <v>Opravy a  rekonštrukcie miestnych komunikácií a chodníkov v Humennom</v>
      </c>
      <c r="F112" s="230"/>
      <c r="G112" s="230"/>
      <c r="H112" s="230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24.75" customHeight="1">
      <c r="A114" s="29"/>
      <c r="B114" s="30"/>
      <c r="C114" s="29"/>
      <c r="D114" s="29"/>
      <c r="E114" s="211" t="str">
        <f>E9</f>
        <v>2. - Oprava chodníka na Sokolovskej ul. od križovatky s ul. Ševčenkovou po križovatku s ul. Duchnovičovou</v>
      </c>
      <c r="F114" s="228"/>
      <c r="G114" s="228"/>
      <c r="H114" s="228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17</v>
      </c>
      <c r="D116" s="29"/>
      <c r="E116" s="29"/>
      <c r="F116" s="22" t="str">
        <f>F12</f>
        <v xml:space="preserve"> </v>
      </c>
      <c r="G116" s="29"/>
      <c r="H116" s="29"/>
      <c r="I116" s="94" t="s">
        <v>19</v>
      </c>
      <c r="J116" s="52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93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20</v>
      </c>
      <c r="D118" s="29"/>
      <c r="E118" s="29"/>
      <c r="F118" s="22" t="str">
        <f>E15</f>
        <v xml:space="preserve"> </v>
      </c>
      <c r="G118" s="29"/>
      <c r="H118" s="29"/>
      <c r="I118" s="94" t="s">
        <v>25</v>
      </c>
      <c r="J118" s="27" t="str">
        <f>E21</f>
        <v xml:space="preserve"> </v>
      </c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23</v>
      </c>
      <c r="D119" s="29"/>
      <c r="E119" s="29"/>
      <c r="F119" s="22" t="str">
        <f>IF(E18="","",E18)</f>
        <v>Vyplň údaj</v>
      </c>
      <c r="G119" s="29"/>
      <c r="H119" s="29"/>
      <c r="I119" s="94" t="s">
        <v>27</v>
      </c>
      <c r="J119" s="27" t="str">
        <f>E24</f>
        <v xml:space="preserve"> </v>
      </c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93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33"/>
      <c r="B121" s="134"/>
      <c r="C121" s="135" t="s">
        <v>116</v>
      </c>
      <c r="D121" s="136" t="s">
        <v>54</v>
      </c>
      <c r="E121" s="136" t="s">
        <v>50</v>
      </c>
      <c r="F121" s="136" t="s">
        <v>51</v>
      </c>
      <c r="G121" s="136" t="s">
        <v>117</v>
      </c>
      <c r="H121" s="136" t="s">
        <v>118</v>
      </c>
      <c r="I121" s="137" t="s">
        <v>119</v>
      </c>
      <c r="J121" s="138" t="s">
        <v>105</v>
      </c>
      <c r="K121" s="139" t="s">
        <v>120</v>
      </c>
      <c r="L121" s="140"/>
      <c r="M121" s="59" t="s">
        <v>1</v>
      </c>
      <c r="N121" s="60" t="s">
        <v>33</v>
      </c>
      <c r="O121" s="60" t="s">
        <v>121</v>
      </c>
      <c r="P121" s="60" t="s">
        <v>122</v>
      </c>
      <c r="Q121" s="60" t="s">
        <v>123</v>
      </c>
      <c r="R121" s="60" t="s">
        <v>124</v>
      </c>
      <c r="S121" s="60" t="s">
        <v>125</v>
      </c>
      <c r="T121" s="61" t="s">
        <v>126</v>
      </c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</row>
    <row r="122" spans="1:65" s="2" customFormat="1" ht="22.9" customHeight="1">
      <c r="A122" s="29"/>
      <c r="B122" s="30"/>
      <c r="C122" s="66" t="s">
        <v>106</v>
      </c>
      <c r="D122" s="29"/>
      <c r="E122" s="29"/>
      <c r="F122" s="29"/>
      <c r="G122" s="29"/>
      <c r="H122" s="29"/>
      <c r="I122" s="93"/>
      <c r="J122" s="141">
        <f>BK122</f>
        <v>0</v>
      </c>
      <c r="K122" s="29"/>
      <c r="L122" s="30"/>
      <c r="M122" s="62"/>
      <c r="N122" s="53"/>
      <c r="O122" s="63"/>
      <c r="P122" s="142">
        <f>P123+P153</f>
        <v>0</v>
      </c>
      <c r="Q122" s="63"/>
      <c r="R122" s="142">
        <f>R123+R153</f>
        <v>0</v>
      </c>
      <c r="S122" s="63"/>
      <c r="T122" s="143">
        <f>T123+T153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68</v>
      </c>
      <c r="AU122" s="14" t="s">
        <v>107</v>
      </c>
      <c r="BK122" s="144">
        <f>BK123+BK153</f>
        <v>0</v>
      </c>
    </row>
    <row r="123" spans="1:65" s="12" customFormat="1" ht="25.9" customHeight="1">
      <c r="B123" s="145"/>
      <c r="D123" s="146" t="s">
        <v>68</v>
      </c>
      <c r="E123" s="147" t="s">
        <v>127</v>
      </c>
      <c r="F123" s="147" t="s">
        <v>257</v>
      </c>
      <c r="I123" s="148"/>
      <c r="J123" s="149">
        <f>BK123</f>
        <v>0</v>
      </c>
      <c r="L123" s="145"/>
      <c r="M123" s="150"/>
      <c r="N123" s="151"/>
      <c r="O123" s="151"/>
      <c r="P123" s="152">
        <f>P124+P132+P140+P151</f>
        <v>0</v>
      </c>
      <c r="Q123" s="151"/>
      <c r="R123" s="152">
        <f>R124+R132+R140+R151</f>
        <v>0</v>
      </c>
      <c r="S123" s="151"/>
      <c r="T123" s="153">
        <f>T124+T132+T140+T151</f>
        <v>0</v>
      </c>
      <c r="AR123" s="146" t="s">
        <v>77</v>
      </c>
      <c r="AT123" s="154" t="s">
        <v>68</v>
      </c>
      <c r="AU123" s="154" t="s">
        <v>69</v>
      </c>
      <c r="AY123" s="146" t="s">
        <v>129</v>
      </c>
      <c r="BK123" s="155">
        <f>BK124+BK132+BK140+BK151</f>
        <v>0</v>
      </c>
    </row>
    <row r="124" spans="1:65" s="12" customFormat="1" ht="22.9" customHeight="1">
      <c r="B124" s="145"/>
      <c r="D124" s="146" t="s">
        <v>68</v>
      </c>
      <c r="E124" s="156" t="s">
        <v>77</v>
      </c>
      <c r="F124" s="156" t="s">
        <v>130</v>
      </c>
      <c r="I124" s="148"/>
      <c r="J124" s="157">
        <f>BK124</f>
        <v>0</v>
      </c>
      <c r="L124" s="145"/>
      <c r="M124" s="150"/>
      <c r="N124" s="151"/>
      <c r="O124" s="151"/>
      <c r="P124" s="152">
        <f>SUM(P125:P131)</f>
        <v>0</v>
      </c>
      <c r="Q124" s="151"/>
      <c r="R124" s="152">
        <f>SUM(R125:R131)</f>
        <v>0</v>
      </c>
      <c r="S124" s="151"/>
      <c r="T124" s="153">
        <f>SUM(T125:T131)</f>
        <v>0</v>
      </c>
      <c r="AR124" s="146" t="s">
        <v>77</v>
      </c>
      <c r="AT124" s="154" t="s">
        <v>68</v>
      </c>
      <c r="AU124" s="154" t="s">
        <v>77</v>
      </c>
      <c r="AY124" s="146" t="s">
        <v>129</v>
      </c>
      <c r="BK124" s="155">
        <f>SUM(BK125:BK131)</f>
        <v>0</v>
      </c>
    </row>
    <row r="125" spans="1:65" s="2" customFormat="1" ht="21.75" customHeight="1">
      <c r="A125" s="29"/>
      <c r="B125" s="158"/>
      <c r="C125" s="159" t="s">
        <v>77</v>
      </c>
      <c r="D125" s="159" t="s">
        <v>131</v>
      </c>
      <c r="E125" s="160" t="s">
        <v>258</v>
      </c>
      <c r="F125" s="161" t="s">
        <v>259</v>
      </c>
      <c r="G125" s="162" t="s">
        <v>134</v>
      </c>
      <c r="H125" s="163">
        <v>10.7</v>
      </c>
      <c r="I125" s="164"/>
      <c r="J125" s="165">
        <f t="shared" ref="J125:J131" si="0">ROUND(I125*H125,2)</f>
        <v>0</v>
      </c>
      <c r="K125" s="166"/>
      <c r="L125" s="30"/>
      <c r="M125" s="167" t="s">
        <v>1</v>
      </c>
      <c r="N125" s="168" t="s">
        <v>35</v>
      </c>
      <c r="O125" s="55"/>
      <c r="P125" s="169">
        <f t="shared" ref="P125:P131" si="1">O125*H125</f>
        <v>0</v>
      </c>
      <c r="Q125" s="169">
        <v>0</v>
      </c>
      <c r="R125" s="169">
        <f t="shared" ref="R125:R131" si="2">Q125*H125</f>
        <v>0</v>
      </c>
      <c r="S125" s="169">
        <v>0</v>
      </c>
      <c r="T125" s="170">
        <f t="shared" ref="T125:T131" si="3"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71" t="s">
        <v>135</v>
      </c>
      <c r="AT125" s="171" t="s">
        <v>131</v>
      </c>
      <c r="AU125" s="171" t="s">
        <v>136</v>
      </c>
      <c r="AY125" s="14" t="s">
        <v>129</v>
      </c>
      <c r="BE125" s="172">
        <f t="shared" ref="BE125:BE131" si="4">IF(N125="základná",J125,0)</f>
        <v>0</v>
      </c>
      <c r="BF125" s="172">
        <f t="shared" ref="BF125:BF131" si="5">IF(N125="znížená",J125,0)</f>
        <v>0</v>
      </c>
      <c r="BG125" s="172">
        <f t="shared" ref="BG125:BG131" si="6">IF(N125="zákl. prenesená",J125,0)</f>
        <v>0</v>
      </c>
      <c r="BH125" s="172">
        <f t="shared" ref="BH125:BH131" si="7">IF(N125="zníž. prenesená",J125,0)</f>
        <v>0</v>
      </c>
      <c r="BI125" s="172">
        <f t="shared" ref="BI125:BI131" si="8">IF(N125="nulová",J125,0)</f>
        <v>0</v>
      </c>
      <c r="BJ125" s="14" t="s">
        <v>136</v>
      </c>
      <c r="BK125" s="172">
        <f t="shared" ref="BK125:BK131" si="9">ROUND(I125*H125,2)</f>
        <v>0</v>
      </c>
      <c r="BL125" s="14" t="s">
        <v>135</v>
      </c>
      <c r="BM125" s="171" t="s">
        <v>136</v>
      </c>
    </row>
    <row r="126" spans="1:65" s="2" customFormat="1" ht="21.75" customHeight="1">
      <c r="A126" s="29"/>
      <c r="B126" s="158"/>
      <c r="C126" s="159" t="s">
        <v>136</v>
      </c>
      <c r="D126" s="159" t="s">
        <v>131</v>
      </c>
      <c r="E126" s="160" t="s">
        <v>260</v>
      </c>
      <c r="F126" s="161" t="s">
        <v>261</v>
      </c>
      <c r="G126" s="162" t="s">
        <v>134</v>
      </c>
      <c r="H126" s="163">
        <v>851.6</v>
      </c>
      <c r="I126" s="164"/>
      <c r="J126" s="165">
        <f t="shared" si="0"/>
        <v>0</v>
      </c>
      <c r="K126" s="166"/>
      <c r="L126" s="30"/>
      <c r="M126" s="167" t="s">
        <v>1</v>
      </c>
      <c r="N126" s="168" t="s">
        <v>35</v>
      </c>
      <c r="O126" s="55"/>
      <c r="P126" s="169">
        <f t="shared" si="1"/>
        <v>0</v>
      </c>
      <c r="Q126" s="169">
        <v>0</v>
      </c>
      <c r="R126" s="169">
        <f t="shared" si="2"/>
        <v>0</v>
      </c>
      <c r="S126" s="169">
        <v>0</v>
      </c>
      <c r="T126" s="170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71" t="s">
        <v>135</v>
      </c>
      <c r="AT126" s="171" t="s">
        <v>131</v>
      </c>
      <c r="AU126" s="171" t="s">
        <v>136</v>
      </c>
      <c r="AY126" s="14" t="s">
        <v>129</v>
      </c>
      <c r="BE126" s="172">
        <f t="shared" si="4"/>
        <v>0</v>
      </c>
      <c r="BF126" s="172">
        <f t="shared" si="5"/>
        <v>0</v>
      </c>
      <c r="BG126" s="172">
        <f t="shared" si="6"/>
        <v>0</v>
      </c>
      <c r="BH126" s="172">
        <f t="shared" si="7"/>
        <v>0</v>
      </c>
      <c r="BI126" s="172">
        <f t="shared" si="8"/>
        <v>0</v>
      </c>
      <c r="BJ126" s="14" t="s">
        <v>136</v>
      </c>
      <c r="BK126" s="172">
        <f t="shared" si="9"/>
        <v>0</v>
      </c>
      <c r="BL126" s="14" t="s">
        <v>135</v>
      </c>
      <c r="BM126" s="171" t="s">
        <v>135</v>
      </c>
    </row>
    <row r="127" spans="1:65" s="2" customFormat="1" ht="21.75" customHeight="1">
      <c r="A127" s="29"/>
      <c r="B127" s="158"/>
      <c r="C127" s="159" t="s">
        <v>140</v>
      </c>
      <c r="D127" s="159" t="s">
        <v>131</v>
      </c>
      <c r="E127" s="160" t="s">
        <v>262</v>
      </c>
      <c r="F127" s="161" t="s">
        <v>263</v>
      </c>
      <c r="G127" s="162" t="s">
        <v>139</v>
      </c>
      <c r="H127" s="163">
        <v>417.64</v>
      </c>
      <c r="I127" s="164"/>
      <c r="J127" s="165">
        <f t="shared" si="0"/>
        <v>0</v>
      </c>
      <c r="K127" s="166"/>
      <c r="L127" s="30"/>
      <c r="M127" s="167" t="s">
        <v>1</v>
      </c>
      <c r="N127" s="168" t="s">
        <v>35</v>
      </c>
      <c r="O127" s="55"/>
      <c r="P127" s="169">
        <f t="shared" si="1"/>
        <v>0</v>
      </c>
      <c r="Q127" s="169">
        <v>0</v>
      </c>
      <c r="R127" s="169">
        <f t="shared" si="2"/>
        <v>0</v>
      </c>
      <c r="S127" s="169">
        <v>0</v>
      </c>
      <c r="T127" s="170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135</v>
      </c>
      <c r="AT127" s="171" t="s">
        <v>131</v>
      </c>
      <c r="AU127" s="171" t="s">
        <v>136</v>
      </c>
      <c r="AY127" s="14" t="s">
        <v>129</v>
      </c>
      <c r="BE127" s="172">
        <f t="shared" si="4"/>
        <v>0</v>
      </c>
      <c r="BF127" s="172">
        <f t="shared" si="5"/>
        <v>0</v>
      </c>
      <c r="BG127" s="172">
        <f t="shared" si="6"/>
        <v>0</v>
      </c>
      <c r="BH127" s="172">
        <f t="shared" si="7"/>
        <v>0</v>
      </c>
      <c r="BI127" s="172">
        <f t="shared" si="8"/>
        <v>0</v>
      </c>
      <c r="BJ127" s="14" t="s">
        <v>136</v>
      </c>
      <c r="BK127" s="172">
        <f t="shared" si="9"/>
        <v>0</v>
      </c>
      <c r="BL127" s="14" t="s">
        <v>135</v>
      </c>
      <c r="BM127" s="171" t="s">
        <v>144</v>
      </c>
    </row>
    <row r="128" spans="1:65" s="2" customFormat="1" ht="16.5" customHeight="1">
      <c r="A128" s="29"/>
      <c r="B128" s="158"/>
      <c r="C128" s="159" t="s">
        <v>135</v>
      </c>
      <c r="D128" s="159" t="s">
        <v>131</v>
      </c>
      <c r="E128" s="160" t="s">
        <v>159</v>
      </c>
      <c r="F128" s="161" t="s">
        <v>160</v>
      </c>
      <c r="G128" s="162" t="s">
        <v>134</v>
      </c>
      <c r="H128" s="163">
        <v>202</v>
      </c>
      <c r="I128" s="164"/>
      <c r="J128" s="165">
        <f t="shared" si="0"/>
        <v>0</v>
      </c>
      <c r="K128" s="166"/>
      <c r="L128" s="30"/>
      <c r="M128" s="167" t="s">
        <v>1</v>
      </c>
      <c r="N128" s="168" t="s">
        <v>35</v>
      </c>
      <c r="O128" s="55"/>
      <c r="P128" s="169">
        <f t="shared" si="1"/>
        <v>0</v>
      </c>
      <c r="Q128" s="169">
        <v>0</v>
      </c>
      <c r="R128" s="169">
        <f t="shared" si="2"/>
        <v>0</v>
      </c>
      <c r="S128" s="169">
        <v>0</v>
      </c>
      <c r="T128" s="170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135</v>
      </c>
      <c r="AT128" s="171" t="s">
        <v>131</v>
      </c>
      <c r="AU128" s="171" t="s">
        <v>136</v>
      </c>
      <c r="AY128" s="14" t="s">
        <v>129</v>
      </c>
      <c r="BE128" s="172">
        <f t="shared" si="4"/>
        <v>0</v>
      </c>
      <c r="BF128" s="172">
        <f t="shared" si="5"/>
        <v>0</v>
      </c>
      <c r="BG128" s="172">
        <f t="shared" si="6"/>
        <v>0</v>
      </c>
      <c r="BH128" s="172">
        <f t="shared" si="7"/>
        <v>0</v>
      </c>
      <c r="BI128" s="172">
        <f t="shared" si="8"/>
        <v>0</v>
      </c>
      <c r="BJ128" s="14" t="s">
        <v>136</v>
      </c>
      <c r="BK128" s="172">
        <f t="shared" si="9"/>
        <v>0</v>
      </c>
      <c r="BL128" s="14" t="s">
        <v>135</v>
      </c>
      <c r="BM128" s="171" t="s">
        <v>147</v>
      </c>
    </row>
    <row r="129" spans="1:65" s="2" customFormat="1" ht="16.5" customHeight="1">
      <c r="A129" s="29"/>
      <c r="B129" s="158"/>
      <c r="C129" s="173" t="s">
        <v>148</v>
      </c>
      <c r="D129" s="173" t="s">
        <v>192</v>
      </c>
      <c r="E129" s="174" t="s">
        <v>264</v>
      </c>
      <c r="F129" s="175" t="s">
        <v>265</v>
      </c>
      <c r="G129" s="176" t="s">
        <v>266</v>
      </c>
      <c r="H129" s="177">
        <v>6.242</v>
      </c>
      <c r="I129" s="178"/>
      <c r="J129" s="179">
        <f t="shared" si="0"/>
        <v>0</v>
      </c>
      <c r="K129" s="180"/>
      <c r="L129" s="181"/>
      <c r="M129" s="182" t="s">
        <v>1</v>
      </c>
      <c r="N129" s="183" t="s">
        <v>35</v>
      </c>
      <c r="O129" s="55"/>
      <c r="P129" s="169">
        <f t="shared" si="1"/>
        <v>0</v>
      </c>
      <c r="Q129" s="169">
        <v>0</v>
      </c>
      <c r="R129" s="169">
        <f t="shared" si="2"/>
        <v>0</v>
      </c>
      <c r="S129" s="169">
        <v>0</v>
      </c>
      <c r="T129" s="170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147</v>
      </c>
      <c r="AT129" s="171" t="s">
        <v>192</v>
      </c>
      <c r="AU129" s="171" t="s">
        <v>136</v>
      </c>
      <c r="AY129" s="14" t="s">
        <v>129</v>
      </c>
      <c r="BE129" s="172">
        <f t="shared" si="4"/>
        <v>0</v>
      </c>
      <c r="BF129" s="172">
        <f t="shared" si="5"/>
        <v>0</v>
      </c>
      <c r="BG129" s="172">
        <f t="shared" si="6"/>
        <v>0</v>
      </c>
      <c r="BH129" s="172">
        <f t="shared" si="7"/>
        <v>0</v>
      </c>
      <c r="BI129" s="172">
        <f t="shared" si="8"/>
        <v>0</v>
      </c>
      <c r="BJ129" s="14" t="s">
        <v>136</v>
      </c>
      <c r="BK129" s="172">
        <f t="shared" si="9"/>
        <v>0</v>
      </c>
      <c r="BL129" s="14" t="s">
        <v>135</v>
      </c>
      <c r="BM129" s="171" t="s">
        <v>151</v>
      </c>
    </row>
    <row r="130" spans="1:65" s="2" customFormat="1" ht="21.75" customHeight="1">
      <c r="A130" s="29"/>
      <c r="B130" s="158"/>
      <c r="C130" s="159" t="s">
        <v>144</v>
      </c>
      <c r="D130" s="159" t="s">
        <v>131</v>
      </c>
      <c r="E130" s="160" t="s">
        <v>166</v>
      </c>
      <c r="F130" s="161" t="s">
        <v>167</v>
      </c>
      <c r="G130" s="162" t="s">
        <v>134</v>
      </c>
      <c r="H130" s="163">
        <v>202</v>
      </c>
      <c r="I130" s="164"/>
      <c r="J130" s="165">
        <f t="shared" si="0"/>
        <v>0</v>
      </c>
      <c r="K130" s="166"/>
      <c r="L130" s="30"/>
      <c r="M130" s="167" t="s">
        <v>1</v>
      </c>
      <c r="N130" s="168" t="s">
        <v>35</v>
      </c>
      <c r="O130" s="55"/>
      <c r="P130" s="169">
        <f t="shared" si="1"/>
        <v>0</v>
      </c>
      <c r="Q130" s="169">
        <v>0</v>
      </c>
      <c r="R130" s="169">
        <f t="shared" si="2"/>
        <v>0</v>
      </c>
      <c r="S130" s="169">
        <v>0</v>
      </c>
      <c r="T130" s="170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136</v>
      </c>
      <c r="AY130" s="14" t="s">
        <v>129</v>
      </c>
      <c r="BE130" s="172">
        <f t="shared" si="4"/>
        <v>0</v>
      </c>
      <c r="BF130" s="172">
        <f t="shared" si="5"/>
        <v>0</v>
      </c>
      <c r="BG130" s="172">
        <f t="shared" si="6"/>
        <v>0</v>
      </c>
      <c r="BH130" s="172">
        <f t="shared" si="7"/>
        <v>0</v>
      </c>
      <c r="BI130" s="172">
        <f t="shared" si="8"/>
        <v>0</v>
      </c>
      <c r="BJ130" s="14" t="s">
        <v>136</v>
      </c>
      <c r="BK130" s="172">
        <f t="shared" si="9"/>
        <v>0</v>
      </c>
      <c r="BL130" s="14" t="s">
        <v>135</v>
      </c>
      <c r="BM130" s="171" t="s">
        <v>154</v>
      </c>
    </row>
    <row r="131" spans="1:65" s="2" customFormat="1" ht="16.5" customHeight="1">
      <c r="A131" s="29"/>
      <c r="B131" s="158"/>
      <c r="C131" s="173" t="s">
        <v>155</v>
      </c>
      <c r="D131" s="173" t="s">
        <v>192</v>
      </c>
      <c r="E131" s="174" t="s">
        <v>267</v>
      </c>
      <c r="F131" s="175" t="s">
        <v>268</v>
      </c>
      <c r="G131" s="176" t="s">
        <v>210</v>
      </c>
      <c r="H131" s="177">
        <v>36.36</v>
      </c>
      <c r="I131" s="178"/>
      <c r="J131" s="179">
        <f t="shared" si="0"/>
        <v>0</v>
      </c>
      <c r="K131" s="180"/>
      <c r="L131" s="181"/>
      <c r="M131" s="182" t="s">
        <v>1</v>
      </c>
      <c r="N131" s="183" t="s">
        <v>35</v>
      </c>
      <c r="O131" s="55"/>
      <c r="P131" s="169">
        <f t="shared" si="1"/>
        <v>0</v>
      </c>
      <c r="Q131" s="169">
        <v>0</v>
      </c>
      <c r="R131" s="169">
        <f t="shared" si="2"/>
        <v>0</v>
      </c>
      <c r="S131" s="169">
        <v>0</v>
      </c>
      <c r="T131" s="170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147</v>
      </c>
      <c r="AT131" s="171" t="s">
        <v>192</v>
      </c>
      <c r="AU131" s="171" t="s">
        <v>136</v>
      </c>
      <c r="AY131" s="14" t="s">
        <v>129</v>
      </c>
      <c r="BE131" s="172">
        <f t="shared" si="4"/>
        <v>0</v>
      </c>
      <c r="BF131" s="172">
        <f t="shared" si="5"/>
        <v>0</v>
      </c>
      <c r="BG131" s="172">
        <f t="shared" si="6"/>
        <v>0</v>
      </c>
      <c r="BH131" s="172">
        <f t="shared" si="7"/>
        <v>0</v>
      </c>
      <c r="BI131" s="172">
        <f t="shared" si="8"/>
        <v>0</v>
      </c>
      <c r="BJ131" s="14" t="s">
        <v>136</v>
      </c>
      <c r="BK131" s="172">
        <f t="shared" si="9"/>
        <v>0</v>
      </c>
      <c r="BL131" s="14" t="s">
        <v>135</v>
      </c>
      <c r="BM131" s="171" t="s">
        <v>158</v>
      </c>
    </row>
    <row r="132" spans="1:65" s="12" customFormat="1" ht="22.9" customHeight="1">
      <c r="B132" s="145"/>
      <c r="D132" s="146" t="s">
        <v>68</v>
      </c>
      <c r="E132" s="156" t="s">
        <v>148</v>
      </c>
      <c r="F132" s="156" t="s">
        <v>168</v>
      </c>
      <c r="I132" s="148"/>
      <c r="J132" s="157">
        <f>BK132</f>
        <v>0</v>
      </c>
      <c r="L132" s="145"/>
      <c r="M132" s="150"/>
      <c r="N132" s="151"/>
      <c r="O132" s="151"/>
      <c r="P132" s="152">
        <f>SUM(P133:P139)</f>
        <v>0</v>
      </c>
      <c r="Q132" s="151"/>
      <c r="R132" s="152">
        <f>SUM(R133:R139)</f>
        <v>0</v>
      </c>
      <c r="S132" s="151"/>
      <c r="T132" s="153">
        <f>SUM(T133:T139)</f>
        <v>0</v>
      </c>
      <c r="AR132" s="146" t="s">
        <v>77</v>
      </c>
      <c r="AT132" s="154" t="s">
        <v>68</v>
      </c>
      <c r="AU132" s="154" t="s">
        <v>77</v>
      </c>
      <c r="AY132" s="146" t="s">
        <v>129</v>
      </c>
      <c r="BK132" s="155">
        <f>SUM(BK133:BK139)</f>
        <v>0</v>
      </c>
    </row>
    <row r="133" spans="1:65" s="2" customFormat="1" ht="21.75" customHeight="1">
      <c r="A133" s="29"/>
      <c r="B133" s="158"/>
      <c r="C133" s="159" t="s">
        <v>147</v>
      </c>
      <c r="D133" s="159" t="s">
        <v>131</v>
      </c>
      <c r="E133" s="160" t="s">
        <v>269</v>
      </c>
      <c r="F133" s="161" t="s">
        <v>270</v>
      </c>
      <c r="G133" s="162" t="s">
        <v>210</v>
      </c>
      <c r="H133" s="163">
        <v>12.765000000000001</v>
      </c>
      <c r="I133" s="164"/>
      <c r="J133" s="165">
        <f t="shared" ref="J133:J139" si="10">ROUND(I133*H133,2)</f>
        <v>0</v>
      </c>
      <c r="K133" s="166"/>
      <c r="L133" s="30"/>
      <c r="M133" s="167" t="s">
        <v>1</v>
      </c>
      <c r="N133" s="168" t="s">
        <v>35</v>
      </c>
      <c r="O133" s="55"/>
      <c r="P133" s="169">
        <f t="shared" ref="P133:P139" si="11">O133*H133</f>
        <v>0</v>
      </c>
      <c r="Q133" s="169">
        <v>0</v>
      </c>
      <c r="R133" s="169">
        <f t="shared" ref="R133:R139" si="12">Q133*H133</f>
        <v>0</v>
      </c>
      <c r="S133" s="169">
        <v>0</v>
      </c>
      <c r="T133" s="170">
        <f t="shared" ref="T133:T139" si="13"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135</v>
      </c>
      <c r="AT133" s="171" t="s">
        <v>131</v>
      </c>
      <c r="AU133" s="171" t="s">
        <v>136</v>
      </c>
      <c r="AY133" s="14" t="s">
        <v>129</v>
      </c>
      <c r="BE133" s="172">
        <f t="shared" ref="BE133:BE139" si="14">IF(N133="základná",J133,0)</f>
        <v>0</v>
      </c>
      <c r="BF133" s="172">
        <f t="shared" ref="BF133:BF139" si="15">IF(N133="znížená",J133,0)</f>
        <v>0</v>
      </c>
      <c r="BG133" s="172">
        <f t="shared" ref="BG133:BG139" si="16">IF(N133="zákl. prenesená",J133,0)</f>
        <v>0</v>
      </c>
      <c r="BH133" s="172">
        <f t="shared" ref="BH133:BH139" si="17">IF(N133="zníž. prenesená",J133,0)</f>
        <v>0</v>
      </c>
      <c r="BI133" s="172">
        <f t="shared" ref="BI133:BI139" si="18">IF(N133="nulová",J133,0)</f>
        <v>0</v>
      </c>
      <c r="BJ133" s="14" t="s">
        <v>136</v>
      </c>
      <c r="BK133" s="172">
        <f t="shared" ref="BK133:BK139" si="19">ROUND(I133*H133,2)</f>
        <v>0</v>
      </c>
      <c r="BL133" s="14" t="s">
        <v>135</v>
      </c>
      <c r="BM133" s="171" t="s">
        <v>161</v>
      </c>
    </row>
    <row r="134" spans="1:65" s="2" customFormat="1" ht="33" customHeight="1">
      <c r="A134" s="29"/>
      <c r="B134" s="158"/>
      <c r="C134" s="159" t="s">
        <v>162</v>
      </c>
      <c r="D134" s="159" t="s">
        <v>131</v>
      </c>
      <c r="E134" s="160" t="s">
        <v>271</v>
      </c>
      <c r="F134" s="161" t="s">
        <v>272</v>
      </c>
      <c r="G134" s="162" t="s">
        <v>134</v>
      </c>
      <c r="H134" s="163">
        <v>8</v>
      </c>
      <c r="I134" s="164"/>
      <c r="J134" s="165">
        <f t="shared" si="10"/>
        <v>0</v>
      </c>
      <c r="K134" s="166"/>
      <c r="L134" s="30"/>
      <c r="M134" s="167" t="s">
        <v>1</v>
      </c>
      <c r="N134" s="168" t="s">
        <v>35</v>
      </c>
      <c r="O134" s="55"/>
      <c r="P134" s="169">
        <f t="shared" si="11"/>
        <v>0</v>
      </c>
      <c r="Q134" s="169">
        <v>0</v>
      </c>
      <c r="R134" s="169">
        <f t="shared" si="12"/>
        <v>0</v>
      </c>
      <c r="S134" s="169">
        <v>0</v>
      </c>
      <c r="T134" s="170">
        <f t="shared" si="1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135</v>
      </c>
      <c r="AT134" s="171" t="s">
        <v>131</v>
      </c>
      <c r="AU134" s="171" t="s">
        <v>136</v>
      </c>
      <c r="AY134" s="14" t="s">
        <v>129</v>
      </c>
      <c r="BE134" s="172">
        <f t="shared" si="14"/>
        <v>0</v>
      </c>
      <c r="BF134" s="172">
        <f t="shared" si="15"/>
        <v>0</v>
      </c>
      <c r="BG134" s="172">
        <f t="shared" si="16"/>
        <v>0</v>
      </c>
      <c r="BH134" s="172">
        <f t="shared" si="17"/>
        <v>0</v>
      </c>
      <c r="BI134" s="172">
        <f t="shared" si="18"/>
        <v>0</v>
      </c>
      <c r="BJ134" s="14" t="s">
        <v>136</v>
      </c>
      <c r="BK134" s="172">
        <f t="shared" si="19"/>
        <v>0</v>
      </c>
      <c r="BL134" s="14" t="s">
        <v>135</v>
      </c>
      <c r="BM134" s="171" t="s">
        <v>165</v>
      </c>
    </row>
    <row r="135" spans="1:65" s="2" customFormat="1" ht="33" customHeight="1">
      <c r="A135" s="29"/>
      <c r="B135" s="158"/>
      <c r="C135" s="159" t="s">
        <v>151</v>
      </c>
      <c r="D135" s="159" t="s">
        <v>131</v>
      </c>
      <c r="E135" s="160" t="s">
        <v>273</v>
      </c>
      <c r="F135" s="161" t="s">
        <v>274</v>
      </c>
      <c r="G135" s="162" t="s">
        <v>134</v>
      </c>
      <c r="H135" s="163">
        <v>10.7</v>
      </c>
      <c r="I135" s="164"/>
      <c r="J135" s="165">
        <f t="shared" si="10"/>
        <v>0</v>
      </c>
      <c r="K135" s="166"/>
      <c r="L135" s="30"/>
      <c r="M135" s="167" t="s">
        <v>1</v>
      </c>
      <c r="N135" s="168" t="s">
        <v>35</v>
      </c>
      <c r="O135" s="55"/>
      <c r="P135" s="169">
        <f t="shared" si="11"/>
        <v>0</v>
      </c>
      <c r="Q135" s="169">
        <v>0</v>
      </c>
      <c r="R135" s="169">
        <f t="shared" si="12"/>
        <v>0</v>
      </c>
      <c r="S135" s="169">
        <v>0</v>
      </c>
      <c r="T135" s="170">
        <f t="shared" si="1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135</v>
      </c>
      <c r="AT135" s="171" t="s">
        <v>131</v>
      </c>
      <c r="AU135" s="171" t="s">
        <v>136</v>
      </c>
      <c r="AY135" s="14" t="s">
        <v>129</v>
      </c>
      <c r="BE135" s="172">
        <f t="shared" si="14"/>
        <v>0</v>
      </c>
      <c r="BF135" s="172">
        <f t="shared" si="15"/>
        <v>0</v>
      </c>
      <c r="BG135" s="172">
        <f t="shared" si="16"/>
        <v>0</v>
      </c>
      <c r="BH135" s="172">
        <f t="shared" si="17"/>
        <v>0</v>
      </c>
      <c r="BI135" s="172">
        <f t="shared" si="18"/>
        <v>0</v>
      </c>
      <c r="BJ135" s="14" t="s">
        <v>136</v>
      </c>
      <c r="BK135" s="172">
        <f t="shared" si="19"/>
        <v>0</v>
      </c>
      <c r="BL135" s="14" t="s">
        <v>135</v>
      </c>
      <c r="BM135" s="171" t="s">
        <v>7</v>
      </c>
    </row>
    <row r="136" spans="1:65" s="2" customFormat="1" ht="21.75" customHeight="1">
      <c r="A136" s="29"/>
      <c r="B136" s="158"/>
      <c r="C136" s="159" t="s">
        <v>169</v>
      </c>
      <c r="D136" s="159" t="s">
        <v>131</v>
      </c>
      <c r="E136" s="160" t="s">
        <v>177</v>
      </c>
      <c r="F136" s="161" t="s">
        <v>178</v>
      </c>
      <c r="G136" s="162" t="s">
        <v>134</v>
      </c>
      <c r="H136" s="163">
        <v>851.6</v>
      </c>
      <c r="I136" s="164"/>
      <c r="J136" s="165">
        <f t="shared" si="10"/>
        <v>0</v>
      </c>
      <c r="K136" s="166"/>
      <c r="L136" s="30"/>
      <c r="M136" s="167" t="s">
        <v>1</v>
      </c>
      <c r="N136" s="168" t="s">
        <v>35</v>
      </c>
      <c r="O136" s="55"/>
      <c r="P136" s="169">
        <f t="shared" si="11"/>
        <v>0</v>
      </c>
      <c r="Q136" s="169">
        <v>0</v>
      </c>
      <c r="R136" s="169">
        <f t="shared" si="12"/>
        <v>0</v>
      </c>
      <c r="S136" s="169">
        <v>0</v>
      </c>
      <c r="T136" s="170">
        <f t="shared" si="1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71" t="s">
        <v>135</v>
      </c>
      <c r="AT136" s="171" t="s">
        <v>131</v>
      </c>
      <c r="AU136" s="171" t="s">
        <v>136</v>
      </c>
      <c r="AY136" s="14" t="s">
        <v>129</v>
      </c>
      <c r="BE136" s="172">
        <f t="shared" si="14"/>
        <v>0</v>
      </c>
      <c r="BF136" s="172">
        <f t="shared" si="15"/>
        <v>0</v>
      </c>
      <c r="BG136" s="172">
        <f t="shared" si="16"/>
        <v>0</v>
      </c>
      <c r="BH136" s="172">
        <f t="shared" si="17"/>
        <v>0</v>
      </c>
      <c r="BI136" s="172">
        <f t="shared" si="18"/>
        <v>0</v>
      </c>
      <c r="BJ136" s="14" t="s">
        <v>136</v>
      </c>
      <c r="BK136" s="172">
        <f t="shared" si="19"/>
        <v>0</v>
      </c>
      <c r="BL136" s="14" t="s">
        <v>135</v>
      </c>
      <c r="BM136" s="171" t="s">
        <v>172</v>
      </c>
    </row>
    <row r="137" spans="1:65" s="2" customFormat="1" ht="21.75" customHeight="1">
      <c r="A137" s="29"/>
      <c r="B137" s="158"/>
      <c r="C137" s="159" t="s">
        <v>154</v>
      </c>
      <c r="D137" s="159" t="s">
        <v>131</v>
      </c>
      <c r="E137" s="160" t="s">
        <v>184</v>
      </c>
      <c r="F137" s="161" t="s">
        <v>185</v>
      </c>
      <c r="G137" s="162" t="s">
        <v>134</v>
      </c>
      <c r="H137" s="163">
        <v>851.6</v>
      </c>
      <c r="I137" s="164"/>
      <c r="J137" s="165">
        <f t="shared" si="10"/>
        <v>0</v>
      </c>
      <c r="K137" s="166"/>
      <c r="L137" s="30"/>
      <c r="M137" s="167" t="s">
        <v>1</v>
      </c>
      <c r="N137" s="168" t="s">
        <v>35</v>
      </c>
      <c r="O137" s="55"/>
      <c r="P137" s="169">
        <f t="shared" si="11"/>
        <v>0</v>
      </c>
      <c r="Q137" s="169">
        <v>0</v>
      </c>
      <c r="R137" s="169">
        <f t="shared" si="12"/>
        <v>0</v>
      </c>
      <c r="S137" s="169">
        <v>0</v>
      </c>
      <c r="T137" s="170">
        <f t="shared" si="1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71" t="s">
        <v>135</v>
      </c>
      <c r="AT137" s="171" t="s">
        <v>131</v>
      </c>
      <c r="AU137" s="171" t="s">
        <v>136</v>
      </c>
      <c r="AY137" s="14" t="s">
        <v>129</v>
      </c>
      <c r="BE137" s="172">
        <f t="shared" si="14"/>
        <v>0</v>
      </c>
      <c r="BF137" s="172">
        <f t="shared" si="15"/>
        <v>0</v>
      </c>
      <c r="BG137" s="172">
        <f t="shared" si="16"/>
        <v>0</v>
      </c>
      <c r="BH137" s="172">
        <f t="shared" si="17"/>
        <v>0</v>
      </c>
      <c r="BI137" s="172">
        <f t="shared" si="18"/>
        <v>0</v>
      </c>
      <c r="BJ137" s="14" t="s">
        <v>136</v>
      </c>
      <c r="BK137" s="172">
        <f t="shared" si="19"/>
        <v>0</v>
      </c>
      <c r="BL137" s="14" t="s">
        <v>135</v>
      </c>
      <c r="BM137" s="171" t="s">
        <v>175</v>
      </c>
    </row>
    <row r="138" spans="1:65" s="2" customFormat="1" ht="16.5" customHeight="1">
      <c r="A138" s="29"/>
      <c r="B138" s="158"/>
      <c r="C138" s="159" t="s">
        <v>176</v>
      </c>
      <c r="D138" s="159" t="s">
        <v>131</v>
      </c>
      <c r="E138" s="160" t="s">
        <v>275</v>
      </c>
      <c r="F138" s="161" t="s">
        <v>276</v>
      </c>
      <c r="G138" s="162" t="s">
        <v>195</v>
      </c>
      <c r="H138" s="163">
        <v>10</v>
      </c>
      <c r="I138" s="164"/>
      <c r="J138" s="165">
        <f t="shared" si="10"/>
        <v>0</v>
      </c>
      <c r="K138" s="166"/>
      <c r="L138" s="30"/>
      <c r="M138" s="167" t="s">
        <v>1</v>
      </c>
      <c r="N138" s="168" t="s">
        <v>35</v>
      </c>
      <c r="O138" s="55"/>
      <c r="P138" s="169">
        <f t="shared" si="11"/>
        <v>0</v>
      </c>
      <c r="Q138" s="169">
        <v>0</v>
      </c>
      <c r="R138" s="169">
        <f t="shared" si="12"/>
        <v>0</v>
      </c>
      <c r="S138" s="169">
        <v>0</v>
      </c>
      <c r="T138" s="170">
        <f t="shared" si="1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135</v>
      </c>
      <c r="AT138" s="171" t="s">
        <v>131</v>
      </c>
      <c r="AU138" s="171" t="s">
        <v>136</v>
      </c>
      <c r="AY138" s="14" t="s">
        <v>129</v>
      </c>
      <c r="BE138" s="172">
        <f t="shared" si="14"/>
        <v>0</v>
      </c>
      <c r="BF138" s="172">
        <f t="shared" si="15"/>
        <v>0</v>
      </c>
      <c r="BG138" s="172">
        <f t="shared" si="16"/>
        <v>0</v>
      </c>
      <c r="BH138" s="172">
        <f t="shared" si="17"/>
        <v>0</v>
      </c>
      <c r="BI138" s="172">
        <f t="shared" si="18"/>
        <v>0</v>
      </c>
      <c r="BJ138" s="14" t="s">
        <v>136</v>
      </c>
      <c r="BK138" s="172">
        <f t="shared" si="19"/>
        <v>0</v>
      </c>
      <c r="BL138" s="14" t="s">
        <v>135</v>
      </c>
      <c r="BM138" s="171" t="s">
        <v>179</v>
      </c>
    </row>
    <row r="139" spans="1:65" s="2" customFormat="1" ht="16.5" customHeight="1">
      <c r="A139" s="29"/>
      <c r="B139" s="158"/>
      <c r="C139" s="159" t="s">
        <v>158</v>
      </c>
      <c r="D139" s="159" t="s">
        <v>131</v>
      </c>
      <c r="E139" s="160" t="s">
        <v>277</v>
      </c>
      <c r="F139" s="161" t="s">
        <v>278</v>
      </c>
      <c r="G139" s="162" t="s">
        <v>195</v>
      </c>
      <c r="H139" s="163">
        <v>3</v>
      </c>
      <c r="I139" s="164"/>
      <c r="J139" s="165">
        <f t="shared" si="10"/>
        <v>0</v>
      </c>
      <c r="K139" s="166"/>
      <c r="L139" s="30"/>
      <c r="M139" s="167" t="s">
        <v>1</v>
      </c>
      <c r="N139" s="168" t="s">
        <v>35</v>
      </c>
      <c r="O139" s="55"/>
      <c r="P139" s="169">
        <f t="shared" si="11"/>
        <v>0</v>
      </c>
      <c r="Q139" s="169">
        <v>0</v>
      </c>
      <c r="R139" s="169">
        <f t="shared" si="12"/>
        <v>0</v>
      </c>
      <c r="S139" s="169">
        <v>0</v>
      </c>
      <c r="T139" s="170">
        <f t="shared" si="1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71" t="s">
        <v>135</v>
      </c>
      <c r="AT139" s="171" t="s">
        <v>131</v>
      </c>
      <c r="AU139" s="171" t="s">
        <v>136</v>
      </c>
      <c r="AY139" s="14" t="s">
        <v>129</v>
      </c>
      <c r="BE139" s="172">
        <f t="shared" si="14"/>
        <v>0</v>
      </c>
      <c r="BF139" s="172">
        <f t="shared" si="15"/>
        <v>0</v>
      </c>
      <c r="BG139" s="172">
        <f t="shared" si="16"/>
        <v>0</v>
      </c>
      <c r="BH139" s="172">
        <f t="shared" si="17"/>
        <v>0</v>
      </c>
      <c r="BI139" s="172">
        <f t="shared" si="18"/>
        <v>0</v>
      </c>
      <c r="BJ139" s="14" t="s">
        <v>136</v>
      </c>
      <c r="BK139" s="172">
        <f t="shared" si="19"/>
        <v>0</v>
      </c>
      <c r="BL139" s="14" t="s">
        <v>135</v>
      </c>
      <c r="BM139" s="171" t="s">
        <v>182</v>
      </c>
    </row>
    <row r="140" spans="1:65" s="12" customFormat="1" ht="22.9" customHeight="1">
      <c r="B140" s="145"/>
      <c r="D140" s="146" t="s">
        <v>68</v>
      </c>
      <c r="E140" s="156" t="s">
        <v>162</v>
      </c>
      <c r="F140" s="156" t="s">
        <v>187</v>
      </c>
      <c r="I140" s="148"/>
      <c r="J140" s="157">
        <f>BK140</f>
        <v>0</v>
      </c>
      <c r="L140" s="145"/>
      <c r="M140" s="150"/>
      <c r="N140" s="151"/>
      <c r="O140" s="151"/>
      <c r="P140" s="152">
        <f>SUM(P141:P150)</f>
        <v>0</v>
      </c>
      <c r="Q140" s="151"/>
      <c r="R140" s="152">
        <f>SUM(R141:R150)</f>
        <v>0</v>
      </c>
      <c r="S140" s="151"/>
      <c r="T140" s="153">
        <f>SUM(T141:T150)</f>
        <v>0</v>
      </c>
      <c r="AR140" s="146" t="s">
        <v>77</v>
      </c>
      <c r="AT140" s="154" t="s">
        <v>68</v>
      </c>
      <c r="AU140" s="154" t="s">
        <v>77</v>
      </c>
      <c r="AY140" s="146" t="s">
        <v>129</v>
      </c>
      <c r="BK140" s="155">
        <f>SUM(BK141:BK150)</f>
        <v>0</v>
      </c>
    </row>
    <row r="141" spans="1:65" s="2" customFormat="1" ht="21.75" customHeight="1">
      <c r="A141" s="29"/>
      <c r="B141" s="158"/>
      <c r="C141" s="159" t="s">
        <v>183</v>
      </c>
      <c r="D141" s="159" t="s">
        <v>131</v>
      </c>
      <c r="E141" s="160" t="s">
        <v>279</v>
      </c>
      <c r="F141" s="161" t="s">
        <v>280</v>
      </c>
      <c r="G141" s="162" t="s">
        <v>139</v>
      </c>
      <c r="H141" s="163">
        <v>22.94</v>
      </c>
      <c r="I141" s="164"/>
      <c r="J141" s="165">
        <f t="shared" ref="J141:J150" si="20">ROUND(I141*H141,2)</f>
        <v>0</v>
      </c>
      <c r="K141" s="166"/>
      <c r="L141" s="30"/>
      <c r="M141" s="167" t="s">
        <v>1</v>
      </c>
      <c r="N141" s="168" t="s">
        <v>35</v>
      </c>
      <c r="O141" s="55"/>
      <c r="P141" s="169">
        <f t="shared" ref="P141:P150" si="21">O141*H141</f>
        <v>0</v>
      </c>
      <c r="Q141" s="169">
        <v>0</v>
      </c>
      <c r="R141" s="169">
        <f t="shared" ref="R141:R150" si="22">Q141*H141</f>
        <v>0</v>
      </c>
      <c r="S141" s="169">
        <v>0</v>
      </c>
      <c r="T141" s="170">
        <f t="shared" ref="T141:T150" si="23"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135</v>
      </c>
      <c r="AT141" s="171" t="s">
        <v>131</v>
      </c>
      <c r="AU141" s="171" t="s">
        <v>136</v>
      </c>
      <c r="AY141" s="14" t="s">
        <v>129</v>
      </c>
      <c r="BE141" s="172">
        <f t="shared" ref="BE141:BE150" si="24">IF(N141="základná",J141,0)</f>
        <v>0</v>
      </c>
      <c r="BF141" s="172">
        <f t="shared" ref="BF141:BF150" si="25">IF(N141="znížená",J141,0)</f>
        <v>0</v>
      </c>
      <c r="BG141" s="172">
        <f t="shared" ref="BG141:BG150" si="26">IF(N141="zákl. prenesená",J141,0)</f>
        <v>0</v>
      </c>
      <c r="BH141" s="172">
        <f t="shared" ref="BH141:BH150" si="27">IF(N141="zníž. prenesená",J141,0)</f>
        <v>0</v>
      </c>
      <c r="BI141" s="172">
        <f t="shared" ref="BI141:BI150" si="28">IF(N141="nulová",J141,0)</f>
        <v>0</v>
      </c>
      <c r="BJ141" s="14" t="s">
        <v>136</v>
      </c>
      <c r="BK141" s="172">
        <f t="shared" ref="BK141:BK150" si="29">ROUND(I141*H141,2)</f>
        <v>0</v>
      </c>
      <c r="BL141" s="14" t="s">
        <v>135</v>
      </c>
      <c r="BM141" s="171" t="s">
        <v>186</v>
      </c>
    </row>
    <row r="142" spans="1:65" s="2" customFormat="1" ht="21.75" customHeight="1">
      <c r="A142" s="29"/>
      <c r="B142" s="158"/>
      <c r="C142" s="173" t="s">
        <v>161</v>
      </c>
      <c r="D142" s="173" t="s">
        <v>192</v>
      </c>
      <c r="E142" s="174" t="s">
        <v>281</v>
      </c>
      <c r="F142" s="175" t="s">
        <v>282</v>
      </c>
      <c r="G142" s="176" t="s">
        <v>195</v>
      </c>
      <c r="H142" s="177">
        <v>23.169</v>
      </c>
      <c r="I142" s="178"/>
      <c r="J142" s="179">
        <f t="shared" si="20"/>
        <v>0</v>
      </c>
      <c r="K142" s="180"/>
      <c r="L142" s="181"/>
      <c r="M142" s="182" t="s">
        <v>1</v>
      </c>
      <c r="N142" s="183" t="s">
        <v>35</v>
      </c>
      <c r="O142" s="55"/>
      <c r="P142" s="169">
        <f t="shared" si="21"/>
        <v>0</v>
      </c>
      <c r="Q142" s="169">
        <v>0</v>
      </c>
      <c r="R142" s="169">
        <f t="shared" si="22"/>
        <v>0</v>
      </c>
      <c r="S142" s="169">
        <v>0</v>
      </c>
      <c r="T142" s="170">
        <f t="shared" si="2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71" t="s">
        <v>147</v>
      </c>
      <c r="AT142" s="171" t="s">
        <v>192</v>
      </c>
      <c r="AU142" s="171" t="s">
        <v>136</v>
      </c>
      <c r="AY142" s="14" t="s">
        <v>129</v>
      </c>
      <c r="BE142" s="172">
        <f t="shared" si="24"/>
        <v>0</v>
      </c>
      <c r="BF142" s="172">
        <f t="shared" si="25"/>
        <v>0</v>
      </c>
      <c r="BG142" s="172">
        <f t="shared" si="26"/>
        <v>0</v>
      </c>
      <c r="BH142" s="172">
        <f t="shared" si="27"/>
        <v>0</v>
      </c>
      <c r="BI142" s="172">
        <f t="shared" si="28"/>
        <v>0</v>
      </c>
      <c r="BJ142" s="14" t="s">
        <v>136</v>
      </c>
      <c r="BK142" s="172">
        <f t="shared" si="29"/>
        <v>0</v>
      </c>
      <c r="BL142" s="14" t="s">
        <v>135</v>
      </c>
      <c r="BM142" s="171" t="s">
        <v>190</v>
      </c>
    </row>
    <row r="143" spans="1:65" s="2" customFormat="1" ht="21.75" customHeight="1">
      <c r="A143" s="29"/>
      <c r="B143" s="158"/>
      <c r="C143" s="159" t="s">
        <v>191</v>
      </c>
      <c r="D143" s="159" t="s">
        <v>131</v>
      </c>
      <c r="E143" s="160" t="s">
        <v>283</v>
      </c>
      <c r="F143" s="161" t="s">
        <v>284</v>
      </c>
      <c r="G143" s="162" t="s">
        <v>139</v>
      </c>
      <c r="H143" s="163">
        <v>404</v>
      </c>
      <c r="I143" s="164"/>
      <c r="J143" s="165">
        <f t="shared" si="20"/>
        <v>0</v>
      </c>
      <c r="K143" s="166"/>
      <c r="L143" s="30"/>
      <c r="M143" s="167" t="s">
        <v>1</v>
      </c>
      <c r="N143" s="168" t="s">
        <v>35</v>
      </c>
      <c r="O143" s="55"/>
      <c r="P143" s="169">
        <f t="shared" si="21"/>
        <v>0</v>
      </c>
      <c r="Q143" s="169">
        <v>0</v>
      </c>
      <c r="R143" s="169">
        <f t="shared" si="22"/>
        <v>0</v>
      </c>
      <c r="S143" s="169">
        <v>0</v>
      </c>
      <c r="T143" s="170">
        <f t="shared" si="2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135</v>
      </c>
      <c r="AT143" s="171" t="s">
        <v>131</v>
      </c>
      <c r="AU143" s="171" t="s">
        <v>136</v>
      </c>
      <c r="AY143" s="14" t="s">
        <v>129</v>
      </c>
      <c r="BE143" s="172">
        <f t="shared" si="24"/>
        <v>0</v>
      </c>
      <c r="BF143" s="172">
        <f t="shared" si="25"/>
        <v>0</v>
      </c>
      <c r="BG143" s="172">
        <f t="shared" si="26"/>
        <v>0</v>
      </c>
      <c r="BH143" s="172">
        <f t="shared" si="27"/>
        <v>0</v>
      </c>
      <c r="BI143" s="172">
        <f t="shared" si="28"/>
        <v>0</v>
      </c>
      <c r="BJ143" s="14" t="s">
        <v>136</v>
      </c>
      <c r="BK143" s="172">
        <f t="shared" si="29"/>
        <v>0</v>
      </c>
      <c r="BL143" s="14" t="s">
        <v>135</v>
      </c>
      <c r="BM143" s="171" t="s">
        <v>196</v>
      </c>
    </row>
    <row r="144" spans="1:65" s="2" customFormat="1" ht="21.75" customHeight="1">
      <c r="A144" s="29"/>
      <c r="B144" s="158"/>
      <c r="C144" s="173" t="s">
        <v>165</v>
      </c>
      <c r="D144" s="173" t="s">
        <v>192</v>
      </c>
      <c r="E144" s="174" t="s">
        <v>193</v>
      </c>
      <c r="F144" s="175" t="s">
        <v>194</v>
      </c>
      <c r="G144" s="176" t="s">
        <v>195</v>
      </c>
      <c r="H144" s="177">
        <v>408.04</v>
      </c>
      <c r="I144" s="178"/>
      <c r="J144" s="179">
        <f t="shared" si="20"/>
        <v>0</v>
      </c>
      <c r="K144" s="180"/>
      <c r="L144" s="181"/>
      <c r="M144" s="182" t="s">
        <v>1</v>
      </c>
      <c r="N144" s="183" t="s">
        <v>35</v>
      </c>
      <c r="O144" s="55"/>
      <c r="P144" s="169">
        <f t="shared" si="21"/>
        <v>0</v>
      </c>
      <c r="Q144" s="169">
        <v>0</v>
      </c>
      <c r="R144" s="169">
        <f t="shared" si="22"/>
        <v>0</v>
      </c>
      <c r="S144" s="169">
        <v>0</v>
      </c>
      <c r="T144" s="170">
        <f t="shared" si="2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71" t="s">
        <v>147</v>
      </c>
      <c r="AT144" s="171" t="s">
        <v>192</v>
      </c>
      <c r="AU144" s="171" t="s">
        <v>136</v>
      </c>
      <c r="AY144" s="14" t="s">
        <v>129</v>
      </c>
      <c r="BE144" s="172">
        <f t="shared" si="24"/>
        <v>0</v>
      </c>
      <c r="BF144" s="172">
        <f t="shared" si="25"/>
        <v>0</v>
      </c>
      <c r="BG144" s="172">
        <f t="shared" si="26"/>
        <v>0</v>
      </c>
      <c r="BH144" s="172">
        <f t="shared" si="27"/>
        <v>0</v>
      </c>
      <c r="BI144" s="172">
        <f t="shared" si="28"/>
        <v>0</v>
      </c>
      <c r="BJ144" s="14" t="s">
        <v>136</v>
      </c>
      <c r="BK144" s="172">
        <f t="shared" si="29"/>
        <v>0</v>
      </c>
      <c r="BL144" s="14" t="s">
        <v>135</v>
      </c>
      <c r="BM144" s="171" t="s">
        <v>199</v>
      </c>
    </row>
    <row r="145" spans="1:65" s="2" customFormat="1" ht="21.75" customHeight="1">
      <c r="A145" s="29"/>
      <c r="B145" s="158"/>
      <c r="C145" s="159" t="s">
        <v>200</v>
      </c>
      <c r="D145" s="159" t="s">
        <v>131</v>
      </c>
      <c r="E145" s="160" t="s">
        <v>285</v>
      </c>
      <c r="F145" s="161" t="s">
        <v>286</v>
      </c>
      <c r="G145" s="162" t="s">
        <v>134</v>
      </c>
      <c r="H145" s="163">
        <v>851.6</v>
      </c>
      <c r="I145" s="164"/>
      <c r="J145" s="165">
        <f t="shared" si="20"/>
        <v>0</v>
      </c>
      <c r="K145" s="166"/>
      <c r="L145" s="30"/>
      <c r="M145" s="167" t="s">
        <v>1</v>
      </c>
      <c r="N145" s="168" t="s">
        <v>35</v>
      </c>
      <c r="O145" s="55"/>
      <c r="P145" s="169">
        <f t="shared" si="21"/>
        <v>0</v>
      </c>
      <c r="Q145" s="169">
        <v>0</v>
      </c>
      <c r="R145" s="169">
        <f t="shared" si="22"/>
        <v>0</v>
      </c>
      <c r="S145" s="169">
        <v>0</v>
      </c>
      <c r="T145" s="170">
        <f t="shared" si="2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135</v>
      </c>
      <c r="AT145" s="171" t="s">
        <v>131</v>
      </c>
      <c r="AU145" s="171" t="s">
        <v>136</v>
      </c>
      <c r="AY145" s="14" t="s">
        <v>129</v>
      </c>
      <c r="BE145" s="172">
        <f t="shared" si="24"/>
        <v>0</v>
      </c>
      <c r="BF145" s="172">
        <f t="shared" si="25"/>
        <v>0</v>
      </c>
      <c r="BG145" s="172">
        <f t="shared" si="26"/>
        <v>0</v>
      </c>
      <c r="BH145" s="172">
        <f t="shared" si="27"/>
        <v>0</v>
      </c>
      <c r="BI145" s="172">
        <f t="shared" si="28"/>
        <v>0</v>
      </c>
      <c r="BJ145" s="14" t="s">
        <v>136</v>
      </c>
      <c r="BK145" s="172">
        <f t="shared" si="29"/>
        <v>0</v>
      </c>
      <c r="BL145" s="14" t="s">
        <v>135</v>
      </c>
      <c r="BM145" s="171" t="s">
        <v>203</v>
      </c>
    </row>
    <row r="146" spans="1:65" s="2" customFormat="1" ht="16.5" customHeight="1">
      <c r="A146" s="29"/>
      <c r="B146" s="158"/>
      <c r="C146" s="159" t="s">
        <v>7</v>
      </c>
      <c r="D146" s="159" t="s">
        <v>131</v>
      </c>
      <c r="E146" s="160" t="s">
        <v>287</v>
      </c>
      <c r="F146" s="161" t="s">
        <v>288</v>
      </c>
      <c r="G146" s="162" t="s">
        <v>139</v>
      </c>
      <c r="H146" s="163">
        <v>101.5</v>
      </c>
      <c r="I146" s="164"/>
      <c r="J146" s="165">
        <f t="shared" si="20"/>
        <v>0</v>
      </c>
      <c r="K146" s="166"/>
      <c r="L146" s="30"/>
      <c r="M146" s="167" t="s">
        <v>1</v>
      </c>
      <c r="N146" s="168" t="s">
        <v>35</v>
      </c>
      <c r="O146" s="55"/>
      <c r="P146" s="169">
        <f t="shared" si="21"/>
        <v>0</v>
      </c>
      <c r="Q146" s="169">
        <v>0</v>
      </c>
      <c r="R146" s="169">
        <f t="shared" si="22"/>
        <v>0</v>
      </c>
      <c r="S146" s="169">
        <v>0</v>
      </c>
      <c r="T146" s="170">
        <f t="shared" si="2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135</v>
      </c>
      <c r="AT146" s="171" t="s">
        <v>131</v>
      </c>
      <c r="AU146" s="171" t="s">
        <v>136</v>
      </c>
      <c r="AY146" s="14" t="s">
        <v>129</v>
      </c>
      <c r="BE146" s="172">
        <f t="shared" si="24"/>
        <v>0</v>
      </c>
      <c r="BF146" s="172">
        <f t="shared" si="25"/>
        <v>0</v>
      </c>
      <c r="BG146" s="172">
        <f t="shared" si="26"/>
        <v>0</v>
      </c>
      <c r="BH146" s="172">
        <f t="shared" si="27"/>
        <v>0</v>
      </c>
      <c r="BI146" s="172">
        <f t="shared" si="28"/>
        <v>0</v>
      </c>
      <c r="BJ146" s="14" t="s">
        <v>136</v>
      </c>
      <c r="BK146" s="172">
        <f t="shared" si="29"/>
        <v>0</v>
      </c>
      <c r="BL146" s="14" t="s">
        <v>135</v>
      </c>
      <c r="BM146" s="171" t="s">
        <v>206</v>
      </c>
    </row>
    <row r="147" spans="1:65" s="2" customFormat="1" ht="21.75" customHeight="1">
      <c r="A147" s="29"/>
      <c r="B147" s="158"/>
      <c r="C147" s="159" t="s">
        <v>207</v>
      </c>
      <c r="D147" s="159" t="s">
        <v>131</v>
      </c>
      <c r="E147" s="160" t="s">
        <v>289</v>
      </c>
      <c r="F147" s="161" t="s">
        <v>290</v>
      </c>
      <c r="G147" s="162" t="s">
        <v>210</v>
      </c>
      <c r="H147" s="163">
        <v>148.249</v>
      </c>
      <c r="I147" s="164"/>
      <c r="J147" s="165">
        <f t="shared" si="20"/>
        <v>0</v>
      </c>
      <c r="K147" s="166"/>
      <c r="L147" s="30"/>
      <c r="M147" s="167" t="s">
        <v>1</v>
      </c>
      <c r="N147" s="168" t="s">
        <v>35</v>
      </c>
      <c r="O147" s="55"/>
      <c r="P147" s="169">
        <f t="shared" si="21"/>
        <v>0</v>
      </c>
      <c r="Q147" s="169">
        <v>0</v>
      </c>
      <c r="R147" s="169">
        <f t="shared" si="22"/>
        <v>0</v>
      </c>
      <c r="S147" s="169">
        <v>0</v>
      </c>
      <c r="T147" s="170">
        <f t="shared" si="2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71" t="s">
        <v>135</v>
      </c>
      <c r="AT147" s="171" t="s">
        <v>131</v>
      </c>
      <c r="AU147" s="171" t="s">
        <v>136</v>
      </c>
      <c r="AY147" s="14" t="s">
        <v>129</v>
      </c>
      <c r="BE147" s="172">
        <f t="shared" si="24"/>
        <v>0</v>
      </c>
      <c r="BF147" s="172">
        <f t="shared" si="25"/>
        <v>0</v>
      </c>
      <c r="BG147" s="172">
        <f t="shared" si="26"/>
        <v>0</v>
      </c>
      <c r="BH147" s="172">
        <f t="shared" si="27"/>
        <v>0</v>
      </c>
      <c r="BI147" s="172">
        <f t="shared" si="28"/>
        <v>0</v>
      </c>
      <c r="BJ147" s="14" t="s">
        <v>136</v>
      </c>
      <c r="BK147" s="172">
        <f t="shared" si="29"/>
        <v>0</v>
      </c>
      <c r="BL147" s="14" t="s">
        <v>135</v>
      </c>
      <c r="BM147" s="171" t="s">
        <v>211</v>
      </c>
    </row>
    <row r="148" spans="1:65" s="2" customFormat="1" ht="21.75" customHeight="1">
      <c r="A148" s="29"/>
      <c r="B148" s="158"/>
      <c r="C148" s="159" t="s">
        <v>172</v>
      </c>
      <c r="D148" s="159" t="s">
        <v>131</v>
      </c>
      <c r="E148" s="160" t="s">
        <v>291</v>
      </c>
      <c r="F148" s="161" t="s">
        <v>292</v>
      </c>
      <c r="G148" s="162" t="s">
        <v>210</v>
      </c>
      <c r="H148" s="163">
        <v>2964.98</v>
      </c>
      <c r="I148" s="164"/>
      <c r="J148" s="165">
        <f t="shared" si="20"/>
        <v>0</v>
      </c>
      <c r="K148" s="166"/>
      <c r="L148" s="30"/>
      <c r="M148" s="167" t="s">
        <v>1</v>
      </c>
      <c r="N148" s="168" t="s">
        <v>35</v>
      </c>
      <c r="O148" s="55"/>
      <c r="P148" s="169">
        <f t="shared" si="21"/>
        <v>0</v>
      </c>
      <c r="Q148" s="169">
        <v>0</v>
      </c>
      <c r="R148" s="169">
        <f t="shared" si="22"/>
        <v>0</v>
      </c>
      <c r="S148" s="169">
        <v>0</v>
      </c>
      <c r="T148" s="170">
        <f t="shared" si="2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135</v>
      </c>
      <c r="AT148" s="171" t="s">
        <v>131</v>
      </c>
      <c r="AU148" s="171" t="s">
        <v>136</v>
      </c>
      <c r="AY148" s="14" t="s">
        <v>129</v>
      </c>
      <c r="BE148" s="172">
        <f t="shared" si="24"/>
        <v>0</v>
      </c>
      <c r="BF148" s="172">
        <f t="shared" si="25"/>
        <v>0</v>
      </c>
      <c r="BG148" s="172">
        <f t="shared" si="26"/>
        <v>0</v>
      </c>
      <c r="BH148" s="172">
        <f t="shared" si="27"/>
        <v>0</v>
      </c>
      <c r="BI148" s="172">
        <f t="shared" si="28"/>
        <v>0</v>
      </c>
      <c r="BJ148" s="14" t="s">
        <v>136</v>
      </c>
      <c r="BK148" s="172">
        <f t="shared" si="29"/>
        <v>0</v>
      </c>
      <c r="BL148" s="14" t="s">
        <v>135</v>
      </c>
      <c r="BM148" s="171" t="s">
        <v>214</v>
      </c>
    </row>
    <row r="149" spans="1:65" s="2" customFormat="1" ht="21.75" customHeight="1">
      <c r="A149" s="29"/>
      <c r="B149" s="158"/>
      <c r="C149" s="159" t="s">
        <v>215</v>
      </c>
      <c r="D149" s="159" t="s">
        <v>131</v>
      </c>
      <c r="E149" s="160" t="s">
        <v>293</v>
      </c>
      <c r="F149" s="161" t="s">
        <v>294</v>
      </c>
      <c r="G149" s="162" t="s">
        <v>210</v>
      </c>
      <c r="H149" s="163">
        <v>148.249</v>
      </c>
      <c r="I149" s="164"/>
      <c r="J149" s="165">
        <f t="shared" si="20"/>
        <v>0</v>
      </c>
      <c r="K149" s="166"/>
      <c r="L149" s="30"/>
      <c r="M149" s="167" t="s">
        <v>1</v>
      </c>
      <c r="N149" s="168" t="s">
        <v>35</v>
      </c>
      <c r="O149" s="55"/>
      <c r="P149" s="169">
        <f t="shared" si="21"/>
        <v>0</v>
      </c>
      <c r="Q149" s="169">
        <v>0</v>
      </c>
      <c r="R149" s="169">
        <f t="shared" si="22"/>
        <v>0</v>
      </c>
      <c r="S149" s="169">
        <v>0</v>
      </c>
      <c r="T149" s="170">
        <f t="shared" si="2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71" t="s">
        <v>135</v>
      </c>
      <c r="AT149" s="171" t="s">
        <v>131</v>
      </c>
      <c r="AU149" s="171" t="s">
        <v>136</v>
      </c>
      <c r="AY149" s="14" t="s">
        <v>129</v>
      </c>
      <c r="BE149" s="172">
        <f t="shared" si="24"/>
        <v>0</v>
      </c>
      <c r="BF149" s="172">
        <f t="shared" si="25"/>
        <v>0</v>
      </c>
      <c r="BG149" s="172">
        <f t="shared" si="26"/>
        <v>0</v>
      </c>
      <c r="BH149" s="172">
        <f t="shared" si="27"/>
        <v>0</v>
      </c>
      <c r="BI149" s="172">
        <f t="shared" si="28"/>
        <v>0</v>
      </c>
      <c r="BJ149" s="14" t="s">
        <v>136</v>
      </c>
      <c r="BK149" s="172">
        <f t="shared" si="29"/>
        <v>0</v>
      </c>
      <c r="BL149" s="14" t="s">
        <v>135</v>
      </c>
      <c r="BM149" s="171" t="s">
        <v>218</v>
      </c>
    </row>
    <row r="150" spans="1:65" s="2" customFormat="1" ht="21.75" customHeight="1">
      <c r="A150" s="29"/>
      <c r="B150" s="158"/>
      <c r="C150" s="159" t="s">
        <v>175</v>
      </c>
      <c r="D150" s="159" t="s">
        <v>131</v>
      </c>
      <c r="E150" s="160" t="s">
        <v>295</v>
      </c>
      <c r="F150" s="161" t="s">
        <v>296</v>
      </c>
      <c r="G150" s="162" t="s">
        <v>210</v>
      </c>
      <c r="H150" s="163">
        <v>148.249</v>
      </c>
      <c r="I150" s="164"/>
      <c r="J150" s="165">
        <f t="shared" si="20"/>
        <v>0</v>
      </c>
      <c r="K150" s="166"/>
      <c r="L150" s="30"/>
      <c r="M150" s="167" t="s">
        <v>1</v>
      </c>
      <c r="N150" s="168" t="s">
        <v>35</v>
      </c>
      <c r="O150" s="55"/>
      <c r="P150" s="169">
        <f t="shared" si="21"/>
        <v>0</v>
      </c>
      <c r="Q150" s="169">
        <v>0</v>
      </c>
      <c r="R150" s="169">
        <f t="shared" si="22"/>
        <v>0</v>
      </c>
      <c r="S150" s="169">
        <v>0</v>
      </c>
      <c r="T150" s="170">
        <f t="shared" si="2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135</v>
      </c>
      <c r="AT150" s="171" t="s">
        <v>131</v>
      </c>
      <c r="AU150" s="171" t="s">
        <v>136</v>
      </c>
      <c r="AY150" s="14" t="s">
        <v>129</v>
      </c>
      <c r="BE150" s="172">
        <f t="shared" si="24"/>
        <v>0</v>
      </c>
      <c r="BF150" s="172">
        <f t="shared" si="25"/>
        <v>0</v>
      </c>
      <c r="BG150" s="172">
        <f t="shared" si="26"/>
        <v>0</v>
      </c>
      <c r="BH150" s="172">
        <f t="shared" si="27"/>
        <v>0</v>
      </c>
      <c r="BI150" s="172">
        <f t="shared" si="28"/>
        <v>0</v>
      </c>
      <c r="BJ150" s="14" t="s">
        <v>136</v>
      </c>
      <c r="BK150" s="172">
        <f t="shared" si="29"/>
        <v>0</v>
      </c>
      <c r="BL150" s="14" t="s">
        <v>135</v>
      </c>
      <c r="BM150" s="171" t="s">
        <v>221</v>
      </c>
    </row>
    <row r="151" spans="1:65" s="12" customFormat="1" ht="22.9" customHeight="1">
      <c r="B151" s="145"/>
      <c r="D151" s="146" t="s">
        <v>68</v>
      </c>
      <c r="E151" s="156" t="s">
        <v>222</v>
      </c>
      <c r="F151" s="156" t="s">
        <v>223</v>
      </c>
      <c r="I151" s="148"/>
      <c r="J151" s="157">
        <f>BK151</f>
        <v>0</v>
      </c>
      <c r="L151" s="145"/>
      <c r="M151" s="150"/>
      <c r="N151" s="151"/>
      <c r="O151" s="151"/>
      <c r="P151" s="152">
        <f>P152</f>
        <v>0</v>
      </c>
      <c r="Q151" s="151"/>
      <c r="R151" s="152">
        <f>R152</f>
        <v>0</v>
      </c>
      <c r="S151" s="151"/>
      <c r="T151" s="153">
        <f>T152</f>
        <v>0</v>
      </c>
      <c r="AR151" s="146" t="s">
        <v>77</v>
      </c>
      <c r="AT151" s="154" t="s">
        <v>68</v>
      </c>
      <c r="AU151" s="154" t="s">
        <v>77</v>
      </c>
      <c r="AY151" s="146" t="s">
        <v>129</v>
      </c>
      <c r="BK151" s="155">
        <f>BK152</f>
        <v>0</v>
      </c>
    </row>
    <row r="152" spans="1:65" s="2" customFormat="1" ht="21.75" customHeight="1">
      <c r="A152" s="29"/>
      <c r="B152" s="158"/>
      <c r="C152" s="159" t="s">
        <v>224</v>
      </c>
      <c r="D152" s="159" t="s">
        <v>131</v>
      </c>
      <c r="E152" s="160" t="s">
        <v>225</v>
      </c>
      <c r="F152" s="161" t="s">
        <v>226</v>
      </c>
      <c r="G152" s="162" t="s">
        <v>210</v>
      </c>
      <c r="H152" s="163">
        <v>222.40199999999999</v>
      </c>
      <c r="I152" s="164"/>
      <c r="J152" s="165">
        <f>ROUND(I152*H152,2)</f>
        <v>0</v>
      </c>
      <c r="K152" s="166"/>
      <c r="L152" s="30"/>
      <c r="M152" s="167" t="s">
        <v>1</v>
      </c>
      <c r="N152" s="168" t="s">
        <v>35</v>
      </c>
      <c r="O152" s="55"/>
      <c r="P152" s="169">
        <f>O152*H152</f>
        <v>0</v>
      </c>
      <c r="Q152" s="169">
        <v>0</v>
      </c>
      <c r="R152" s="169">
        <f>Q152*H152</f>
        <v>0</v>
      </c>
      <c r="S152" s="169">
        <v>0</v>
      </c>
      <c r="T152" s="170">
        <f>S152*H152</f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71" t="s">
        <v>135</v>
      </c>
      <c r="AT152" s="171" t="s">
        <v>131</v>
      </c>
      <c r="AU152" s="171" t="s">
        <v>136</v>
      </c>
      <c r="AY152" s="14" t="s">
        <v>129</v>
      </c>
      <c r="BE152" s="172">
        <f>IF(N152="základná",J152,0)</f>
        <v>0</v>
      </c>
      <c r="BF152" s="172">
        <f>IF(N152="znížená",J152,0)</f>
        <v>0</v>
      </c>
      <c r="BG152" s="172">
        <f>IF(N152="zákl. prenesená",J152,0)</f>
        <v>0</v>
      </c>
      <c r="BH152" s="172">
        <f>IF(N152="zníž. prenesená",J152,0)</f>
        <v>0</v>
      </c>
      <c r="BI152" s="172">
        <f>IF(N152="nulová",J152,0)</f>
        <v>0</v>
      </c>
      <c r="BJ152" s="14" t="s">
        <v>136</v>
      </c>
      <c r="BK152" s="172">
        <f>ROUND(I152*H152,2)</f>
        <v>0</v>
      </c>
      <c r="BL152" s="14" t="s">
        <v>135</v>
      </c>
      <c r="BM152" s="171" t="s">
        <v>227</v>
      </c>
    </row>
    <row r="153" spans="1:65" s="12" customFormat="1" ht="25.9" customHeight="1">
      <c r="B153" s="145"/>
      <c r="D153" s="146" t="s">
        <v>68</v>
      </c>
      <c r="E153" s="147" t="s">
        <v>249</v>
      </c>
      <c r="F153" s="147" t="s">
        <v>250</v>
      </c>
      <c r="I153" s="148"/>
      <c r="J153" s="149">
        <f>BK153</f>
        <v>0</v>
      </c>
      <c r="L153" s="145"/>
      <c r="M153" s="150"/>
      <c r="N153" s="151"/>
      <c r="O153" s="151"/>
      <c r="P153" s="152">
        <f>P154</f>
        <v>0</v>
      </c>
      <c r="Q153" s="151"/>
      <c r="R153" s="152">
        <f>R154</f>
        <v>0</v>
      </c>
      <c r="S153" s="151"/>
      <c r="T153" s="153">
        <f>T154</f>
        <v>0</v>
      </c>
      <c r="AR153" s="146" t="s">
        <v>148</v>
      </c>
      <c r="AT153" s="154" t="s">
        <v>68</v>
      </c>
      <c r="AU153" s="154" t="s">
        <v>69</v>
      </c>
      <c r="AY153" s="146" t="s">
        <v>129</v>
      </c>
      <c r="BK153" s="155">
        <f>BK154</f>
        <v>0</v>
      </c>
    </row>
    <row r="154" spans="1:65" s="2" customFormat="1" ht="33" customHeight="1">
      <c r="A154" s="29"/>
      <c r="B154" s="158"/>
      <c r="C154" s="159" t="s">
        <v>179</v>
      </c>
      <c r="D154" s="159" t="s">
        <v>131</v>
      </c>
      <c r="E154" s="160" t="s">
        <v>251</v>
      </c>
      <c r="F154" s="161" t="s">
        <v>252</v>
      </c>
      <c r="G154" s="162" t="s">
        <v>253</v>
      </c>
      <c r="H154" s="163">
        <v>1</v>
      </c>
      <c r="I154" s="164"/>
      <c r="J154" s="165">
        <f>ROUND(I154*H154,2)</f>
        <v>0</v>
      </c>
      <c r="K154" s="166"/>
      <c r="L154" s="30"/>
      <c r="M154" s="184" t="s">
        <v>1</v>
      </c>
      <c r="N154" s="185" t="s">
        <v>35</v>
      </c>
      <c r="O154" s="186"/>
      <c r="P154" s="187">
        <f>O154*H154</f>
        <v>0</v>
      </c>
      <c r="Q154" s="187">
        <v>0</v>
      </c>
      <c r="R154" s="187">
        <f>Q154*H154</f>
        <v>0</v>
      </c>
      <c r="S154" s="187">
        <v>0</v>
      </c>
      <c r="T154" s="188">
        <f>S154*H154</f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71" t="s">
        <v>135</v>
      </c>
      <c r="AT154" s="171" t="s">
        <v>131</v>
      </c>
      <c r="AU154" s="171" t="s">
        <v>77</v>
      </c>
      <c r="AY154" s="14" t="s">
        <v>129</v>
      </c>
      <c r="BE154" s="172">
        <f>IF(N154="základná",J154,0)</f>
        <v>0</v>
      </c>
      <c r="BF154" s="172">
        <f>IF(N154="znížená",J154,0)</f>
        <v>0</v>
      </c>
      <c r="BG154" s="172">
        <f>IF(N154="zákl. prenesená",J154,0)</f>
        <v>0</v>
      </c>
      <c r="BH154" s="172">
        <f>IF(N154="zníž. prenesená",J154,0)</f>
        <v>0</v>
      </c>
      <c r="BI154" s="172">
        <f>IF(N154="nulová",J154,0)</f>
        <v>0</v>
      </c>
      <c r="BJ154" s="14" t="s">
        <v>136</v>
      </c>
      <c r="BK154" s="172">
        <f>ROUND(I154*H154,2)</f>
        <v>0</v>
      </c>
      <c r="BL154" s="14" t="s">
        <v>135</v>
      </c>
      <c r="BM154" s="171" t="s">
        <v>254</v>
      </c>
    </row>
    <row r="155" spans="1:65" s="2" customFormat="1" ht="6.95" customHeight="1">
      <c r="A155" s="29"/>
      <c r="B155" s="44"/>
      <c r="C155" s="45"/>
      <c r="D155" s="45"/>
      <c r="E155" s="45"/>
      <c r="F155" s="45"/>
      <c r="G155" s="45"/>
      <c r="H155" s="45"/>
      <c r="I155" s="117"/>
      <c r="J155" s="45"/>
      <c r="K155" s="45"/>
      <c r="L155" s="30"/>
      <c r="M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</sheetData>
  <autoFilter ref="C121:K154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6"/>
  <sheetViews>
    <sheetView showGridLines="0" topLeftCell="D159" workbookViewId="0">
      <selection activeCell="W123" sqref="W123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84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100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Opravy a  rekonštrukcie miestnych komunikácií a chodníkov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101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hidden="1" customHeight="1">
      <c r="A9" s="29"/>
      <c r="B9" s="30"/>
      <c r="C9" s="29"/>
      <c r="D9" s="29"/>
      <c r="E9" s="211" t="s">
        <v>297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01"/>
      <c r="G18" s="201"/>
      <c r="H18" s="201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05" t="s">
        <v>1</v>
      </c>
      <c r="F27" s="205"/>
      <c r="G27" s="205"/>
      <c r="H27" s="205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ROUND(J122,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ROUND((SUM(BE122:BE155)),  2)</f>
        <v>0</v>
      </c>
      <c r="G33" s="29"/>
      <c r="H33" s="29"/>
      <c r="I33" s="104">
        <v>0.2</v>
      </c>
      <c r="J33" s="103">
        <f>ROUND(((SUM(BE122:BE155))*I33),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ROUND((SUM(BF122:BF155)),  2)</f>
        <v>0</v>
      </c>
      <c r="G34" s="29"/>
      <c r="H34" s="29"/>
      <c r="I34" s="104">
        <v>0.2</v>
      </c>
      <c r="J34" s="103">
        <f>ROUND(((SUM(BF122:BF155))*I34),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ROUND((SUM(BG122:BG155)),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ROUND((SUM(BH122:BH155)),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ROUND((SUM(BI122:BI155)),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103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Opravy a  rekonštrukcie miestnych komunikácií a chodníkov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hidden="1" customHeight="1">
      <c r="A87" s="29"/>
      <c r="B87" s="30"/>
      <c r="C87" s="29"/>
      <c r="D87" s="29"/>
      <c r="E87" s="211" t="str">
        <f>E9</f>
        <v>3. -  Oprava chodníka pri BD Třebíčska 11 so zriadením bezbariérového prístupu na parkovisko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104</v>
      </c>
      <c r="D94" s="105"/>
      <c r="E94" s="105"/>
      <c r="F94" s="105"/>
      <c r="G94" s="105"/>
      <c r="H94" s="105"/>
      <c r="I94" s="120"/>
      <c r="J94" s="121" t="s">
        <v>105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106</v>
      </c>
      <c r="D96" s="29"/>
      <c r="E96" s="29"/>
      <c r="F96" s="29"/>
      <c r="G96" s="29"/>
      <c r="H96" s="29"/>
      <c r="I96" s="93"/>
      <c r="J96" s="68">
        <f>J122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107</v>
      </c>
    </row>
    <row r="97" spans="1:31" s="9" customFormat="1" ht="24.95" hidden="1" customHeight="1">
      <c r="B97" s="123"/>
      <c r="D97" s="124" t="s">
        <v>256</v>
      </c>
      <c r="E97" s="125"/>
      <c r="F97" s="125"/>
      <c r="G97" s="125"/>
      <c r="H97" s="125"/>
      <c r="I97" s="126"/>
      <c r="J97" s="127">
        <f>J123</f>
        <v>0</v>
      </c>
      <c r="L97" s="123"/>
    </row>
    <row r="98" spans="1:31" s="10" customFormat="1" ht="19.899999999999999" hidden="1" customHeight="1">
      <c r="B98" s="128"/>
      <c r="D98" s="129" t="s">
        <v>109</v>
      </c>
      <c r="E98" s="130"/>
      <c r="F98" s="130"/>
      <c r="G98" s="130"/>
      <c r="H98" s="130"/>
      <c r="I98" s="131"/>
      <c r="J98" s="132">
        <f>J124</f>
        <v>0</v>
      </c>
      <c r="L98" s="128"/>
    </row>
    <row r="99" spans="1:31" s="10" customFormat="1" ht="19.899999999999999" hidden="1" customHeight="1">
      <c r="B99" s="128"/>
      <c r="D99" s="129" t="s">
        <v>110</v>
      </c>
      <c r="E99" s="130"/>
      <c r="F99" s="130"/>
      <c r="G99" s="130"/>
      <c r="H99" s="130"/>
      <c r="I99" s="131"/>
      <c r="J99" s="132">
        <f>J132</f>
        <v>0</v>
      </c>
      <c r="L99" s="128"/>
    </row>
    <row r="100" spans="1:31" s="10" customFormat="1" ht="19.899999999999999" hidden="1" customHeight="1">
      <c r="B100" s="128"/>
      <c r="D100" s="129" t="s">
        <v>111</v>
      </c>
      <c r="E100" s="130"/>
      <c r="F100" s="130"/>
      <c r="G100" s="130"/>
      <c r="H100" s="130"/>
      <c r="I100" s="131"/>
      <c r="J100" s="132">
        <f>J139</f>
        <v>0</v>
      </c>
      <c r="L100" s="128"/>
    </row>
    <row r="101" spans="1:31" s="10" customFormat="1" ht="19.899999999999999" hidden="1" customHeight="1">
      <c r="B101" s="128"/>
      <c r="D101" s="129" t="s">
        <v>112</v>
      </c>
      <c r="E101" s="130"/>
      <c r="F101" s="130"/>
      <c r="G101" s="130"/>
      <c r="H101" s="130"/>
      <c r="I101" s="131"/>
      <c r="J101" s="132">
        <f>J152</f>
        <v>0</v>
      </c>
      <c r="L101" s="128"/>
    </row>
    <row r="102" spans="1:31" s="9" customFormat="1" ht="24.95" hidden="1" customHeight="1">
      <c r="B102" s="123"/>
      <c r="D102" s="124" t="s">
        <v>114</v>
      </c>
      <c r="E102" s="125"/>
      <c r="F102" s="125"/>
      <c r="G102" s="125"/>
      <c r="H102" s="125"/>
      <c r="I102" s="126"/>
      <c r="J102" s="127">
        <f>J154</f>
        <v>0</v>
      </c>
      <c r="L102" s="123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93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4"/>
      <c r="C104" s="45"/>
      <c r="D104" s="45"/>
      <c r="E104" s="45"/>
      <c r="F104" s="45"/>
      <c r="G104" s="45"/>
      <c r="H104" s="45"/>
      <c r="I104" s="117"/>
      <c r="J104" s="45"/>
      <c r="K104" s="45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idden="1"/>
    <row r="106" spans="1:31" hidden="1"/>
    <row r="107" spans="1:31" hidden="1"/>
    <row r="108" spans="1:31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118"/>
      <c r="J108" s="47"/>
      <c r="K108" s="47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93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93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14</v>
      </c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9" t="str">
        <f>E7</f>
        <v>Opravy a  rekonštrukcie miestnych komunikácií a chodníkov v Humennom</v>
      </c>
      <c r="F112" s="230"/>
      <c r="G112" s="230"/>
      <c r="H112" s="230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24.75" customHeight="1">
      <c r="A114" s="29"/>
      <c r="B114" s="30"/>
      <c r="C114" s="29"/>
      <c r="D114" s="29"/>
      <c r="E114" s="211" t="str">
        <f>E9</f>
        <v>3. -  Oprava chodníka pri BD Třebíčska 11 so zriadením bezbariérového prístupu na parkovisko</v>
      </c>
      <c r="F114" s="228"/>
      <c r="G114" s="228"/>
      <c r="H114" s="228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17</v>
      </c>
      <c r="D116" s="29"/>
      <c r="E116" s="29"/>
      <c r="F116" s="22" t="str">
        <f>F12</f>
        <v xml:space="preserve"> </v>
      </c>
      <c r="G116" s="29"/>
      <c r="H116" s="29"/>
      <c r="I116" s="94" t="s">
        <v>19</v>
      </c>
      <c r="J116" s="52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93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20</v>
      </c>
      <c r="D118" s="29"/>
      <c r="E118" s="29"/>
      <c r="F118" s="22" t="str">
        <f>E15</f>
        <v xml:space="preserve"> </v>
      </c>
      <c r="G118" s="29"/>
      <c r="H118" s="29"/>
      <c r="I118" s="94" t="s">
        <v>25</v>
      </c>
      <c r="J118" s="27" t="str">
        <f>E21</f>
        <v xml:space="preserve"> </v>
      </c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23</v>
      </c>
      <c r="D119" s="29"/>
      <c r="E119" s="29"/>
      <c r="F119" s="22" t="str">
        <f>IF(E18="","",E18)</f>
        <v>Vyplň údaj</v>
      </c>
      <c r="G119" s="29"/>
      <c r="H119" s="29"/>
      <c r="I119" s="94" t="s">
        <v>27</v>
      </c>
      <c r="J119" s="27" t="str">
        <f>E24</f>
        <v xml:space="preserve"> </v>
      </c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93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33"/>
      <c r="B121" s="134"/>
      <c r="C121" s="135" t="s">
        <v>116</v>
      </c>
      <c r="D121" s="136" t="s">
        <v>54</v>
      </c>
      <c r="E121" s="136" t="s">
        <v>50</v>
      </c>
      <c r="F121" s="136" t="s">
        <v>51</v>
      </c>
      <c r="G121" s="136" t="s">
        <v>117</v>
      </c>
      <c r="H121" s="136" t="s">
        <v>118</v>
      </c>
      <c r="I121" s="137" t="s">
        <v>119</v>
      </c>
      <c r="J121" s="138" t="s">
        <v>105</v>
      </c>
      <c r="K121" s="139" t="s">
        <v>120</v>
      </c>
      <c r="L121" s="140"/>
      <c r="M121" s="59" t="s">
        <v>1</v>
      </c>
      <c r="N121" s="60" t="s">
        <v>33</v>
      </c>
      <c r="O121" s="60" t="s">
        <v>121</v>
      </c>
      <c r="P121" s="60" t="s">
        <v>122</v>
      </c>
      <c r="Q121" s="60" t="s">
        <v>123</v>
      </c>
      <c r="R121" s="60" t="s">
        <v>124</v>
      </c>
      <c r="S121" s="60" t="s">
        <v>125</v>
      </c>
      <c r="T121" s="61" t="s">
        <v>126</v>
      </c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</row>
    <row r="122" spans="1:65" s="2" customFormat="1" ht="22.9" customHeight="1">
      <c r="A122" s="29"/>
      <c r="B122" s="30"/>
      <c r="C122" s="66" t="s">
        <v>106</v>
      </c>
      <c r="D122" s="29"/>
      <c r="E122" s="29"/>
      <c r="F122" s="29"/>
      <c r="G122" s="29"/>
      <c r="H122" s="29"/>
      <c r="I122" s="93"/>
      <c r="J122" s="141">
        <f>BK122</f>
        <v>0</v>
      </c>
      <c r="K122" s="29"/>
      <c r="L122" s="30"/>
      <c r="M122" s="62"/>
      <c r="N122" s="53"/>
      <c r="O122" s="63"/>
      <c r="P122" s="142">
        <f>P123+P154</f>
        <v>0</v>
      </c>
      <c r="Q122" s="63"/>
      <c r="R122" s="142">
        <f>R123+R154</f>
        <v>0</v>
      </c>
      <c r="S122" s="63"/>
      <c r="T122" s="143">
        <f>T123+T154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68</v>
      </c>
      <c r="AU122" s="14" t="s">
        <v>107</v>
      </c>
      <c r="BK122" s="144">
        <f>BK123+BK154</f>
        <v>0</v>
      </c>
    </row>
    <row r="123" spans="1:65" s="12" customFormat="1" ht="25.9" customHeight="1">
      <c r="B123" s="145"/>
      <c r="D123" s="146" t="s">
        <v>68</v>
      </c>
      <c r="E123" s="147" t="s">
        <v>127</v>
      </c>
      <c r="F123" s="147" t="s">
        <v>257</v>
      </c>
      <c r="I123" s="148"/>
      <c r="J123" s="149">
        <f>BK123</f>
        <v>0</v>
      </c>
      <c r="L123" s="145"/>
      <c r="M123" s="150"/>
      <c r="N123" s="151"/>
      <c r="O123" s="151"/>
      <c r="P123" s="152">
        <f>P124+P132+P139+P152</f>
        <v>0</v>
      </c>
      <c r="Q123" s="151"/>
      <c r="R123" s="152">
        <f>R124+R132+R139+R152</f>
        <v>0</v>
      </c>
      <c r="S123" s="151"/>
      <c r="T123" s="153">
        <f>T124+T132+T139+T152</f>
        <v>0</v>
      </c>
      <c r="AR123" s="146" t="s">
        <v>77</v>
      </c>
      <c r="AT123" s="154" t="s">
        <v>68</v>
      </c>
      <c r="AU123" s="154" t="s">
        <v>69</v>
      </c>
      <c r="AY123" s="146" t="s">
        <v>129</v>
      </c>
      <c r="BK123" s="155">
        <f>BK124+BK132+BK139+BK152</f>
        <v>0</v>
      </c>
    </row>
    <row r="124" spans="1:65" s="12" customFormat="1" ht="22.9" customHeight="1">
      <c r="B124" s="145"/>
      <c r="D124" s="146" t="s">
        <v>68</v>
      </c>
      <c r="E124" s="156" t="s">
        <v>77</v>
      </c>
      <c r="F124" s="156" t="s">
        <v>130</v>
      </c>
      <c r="I124" s="148"/>
      <c r="J124" s="157">
        <f>BK124</f>
        <v>0</v>
      </c>
      <c r="L124" s="145"/>
      <c r="M124" s="150"/>
      <c r="N124" s="151"/>
      <c r="O124" s="151"/>
      <c r="P124" s="152">
        <f>SUM(P125:P131)</f>
        <v>0</v>
      </c>
      <c r="Q124" s="151"/>
      <c r="R124" s="152">
        <f>SUM(R125:R131)</f>
        <v>0</v>
      </c>
      <c r="S124" s="151"/>
      <c r="T124" s="153">
        <f>SUM(T125:T131)</f>
        <v>0</v>
      </c>
      <c r="AR124" s="146" t="s">
        <v>77</v>
      </c>
      <c r="AT124" s="154" t="s">
        <v>68</v>
      </c>
      <c r="AU124" s="154" t="s">
        <v>77</v>
      </c>
      <c r="AY124" s="146" t="s">
        <v>129</v>
      </c>
      <c r="BK124" s="155">
        <f>SUM(BK125:BK131)</f>
        <v>0</v>
      </c>
    </row>
    <row r="125" spans="1:65" s="2" customFormat="1" ht="21.75" customHeight="1">
      <c r="A125" s="29"/>
      <c r="B125" s="158"/>
      <c r="C125" s="159" t="s">
        <v>77</v>
      </c>
      <c r="D125" s="159" t="s">
        <v>131</v>
      </c>
      <c r="E125" s="160" t="s">
        <v>258</v>
      </c>
      <c r="F125" s="161" t="s">
        <v>259</v>
      </c>
      <c r="G125" s="162" t="s">
        <v>134</v>
      </c>
      <c r="H125" s="163">
        <v>2</v>
      </c>
      <c r="I125" s="164"/>
      <c r="J125" s="165">
        <f t="shared" ref="J125:J131" si="0">ROUND(I125*H125,2)</f>
        <v>0</v>
      </c>
      <c r="K125" s="166"/>
      <c r="L125" s="30"/>
      <c r="M125" s="167" t="s">
        <v>1</v>
      </c>
      <c r="N125" s="168" t="s">
        <v>35</v>
      </c>
      <c r="O125" s="55"/>
      <c r="P125" s="169">
        <f t="shared" ref="P125:P131" si="1">O125*H125</f>
        <v>0</v>
      </c>
      <c r="Q125" s="169">
        <v>0</v>
      </c>
      <c r="R125" s="169">
        <f t="shared" ref="R125:R131" si="2">Q125*H125</f>
        <v>0</v>
      </c>
      <c r="S125" s="169">
        <v>0</v>
      </c>
      <c r="T125" s="170">
        <f t="shared" ref="T125:T131" si="3"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71" t="s">
        <v>135</v>
      </c>
      <c r="AT125" s="171" t="s">
        <v>131</v>
      </c>
      <c r="AU125" s="171" t="s">
        <v>136</v>
      </c>
      <c r="AY125" s="14" t="s">
        <v>129</v>
      </c>
      <c r="BE125" s="172">
        <f t="shared" ref="BE125:BE131" si="4">IF(N125="základná",J125,0)</f>
        <v>0</v>
      </c>
      <c r="BF125" s="172">
        <f t="shared" ref="BF125:BF131" si="5">IF(N125="znížená",J125,0)</f>
        <v>0</v>
      </c>
      <c r="BG125" s="172">
        <f t="shared" ref="BG125:BG131" si="6">IF(N125="zákl. prenesená",J125,0)</f>
        <v>0</v>
      </c>
      <c r="BH125" s="172">
        <f t="shared" ref="BH125:BH131" si="7">IF(N125="zníž. prenesená",J125,0)</f>
        <v>0</v>
      </c>
      <c r="BI125" s="172">
        <f t="shared" ref="BI125:BI131" si="8">IF(N125="nulová",J125,0)</f>
        <v>0</v>
      </c>
      <c r="BJ125" s="14" t="s">
        <v>136</v>
      </c>
      <c r="BK125" s="172">
        <f t="shared" ref="BK125:BK131" si="9">ROUND(I125*H125,2)</f>
        <v>0</v>
      </c>
      <c r="BL125" s="14" t="s">
        <v>135</v>
      </c>
      <c r="BM125" s="171" t="s">
        <v>136</v>
      </c>
    </row>
    <row r="126" spans="1:65" s="2" customFormat="1" ht="21.75" customHeight="1">
      <c r="A126" s="29"/>
      <c r="B126" s="158"/>
      <c r="C126" s="159" t="s">
        <v>136</v>
      </c>
      <c r="D126" s="159" t="s">
        <v>131</v>
      </c>
      <c r="E126" s="160" t="s">
        <v>132</v>
      </c>
      <c r="F126" s="161" t="s">
        <v>133</v>
      </c>
      <c r="G126" s="162" t="s">
        <v>134</v>
      </c>
      <c r="H126" s="163">
        <v>59.8</v>
      </c>
      <c r="I126" s="164"/>
      <c r="J126" s="165">
        <f t="shared" si="0"/>
        <v>0</v>
      </c>
      <c r="K126" s="166"/>
      <c r="L126" s="30"/>
      <c r="M126" s="167" t="s">
        <v>1</v>
      </c>
      <c r="N126" s="168" t="s">
        <v>35</v>
      </c>
      <c r="O126" s="55"/>
      <c r="P126" s="169">
        <f t="shared" si="1"/>
        <v>0</v>
      </c>
      <c r="Q126" s="169">
        <v>0</v>
      </c>
      <c r="R126" s="169">
        <f t="shared" si="2"/>
        <v>0</v>
      </c>
      <c r="S126" s="169">
        <v>0</v>
      </c>
      <c r="T126" s="170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71" t="s">
        <v>135</v>
      </c>
      <c r="AT126" s="171" t="s">
        <v>131</v>
      </c>
      <c r="AU126" s="171" t="s">
        <v>136</v>
      </c>
      <c r="AY126" s="14" t="s">
        <v>129</v>
      </c>
      <c r="BE126" s="172">
        <f t="shared" si="4"/>
        <v>0</v>
      </c>
      <c r="BF126" s="172">
        <f t="shared" si="5"/>
        <v>0</v>
      </c>
      <c r="BG126" s="172">
        <f t="shared" si="6"/>
        <v>0</v>
      </c>
      <c r="BH126" s="172">
        <f t="shared" si="7"/>
        <v>0</v>
      </c>
      <c r="BI126" s="172">
        <f t="shared" si="8"/>
        <v>0</v>
      </c>
      <c r="BJ126" s="14" t="s">
        <v>136</v>
      </c>
      <c r="BK126" s="172">
        <f t="shared" si="9"/>
        <v>0</v>
      </c>
      <c r="BL126" s="14" t="s">
        <v>135</v>
      </c>
      <c r="BM126" s="171" t="s">
        <v>135</v>
      </c>
    </row>
    <row r="127" spans="1:65" s="2" customFormat="1" ht="21.75" customHeight="1">
      <c r="A127" s="29"/>
      <c r="B127" s="158"/>
      <c r="C127" s="159" t="s">
        <v>140</v>
      </c>
      <c r="D127" s="159" t="s">
        <v>131</v>
      </c>
      <c r="E127" s="160" t="s">
        <v>137</v>
      </c>
      <c r="F127" s="161" t="s">
        <v>138</v>
      </c>
      <c r="G127" s="162" t="s">
        <v>139</v>
      </c>
      <c r="H127" s="163">
        <v>31.7</v>
      </c>
      <c r="I127" s="164"/>
      <c r="J127" s="165">
        <f t="shared" si="0"/>
        <v>0</v>
      </c>
      <c r="K127" s="166"/>
      <c r="L127" s="30"/>
      <c r="M127" s="167" t="s">
        <v>1</v>
      </c>
      <c r="N127" s="168" t="s">
        <v>35</v>
      </c>
      <c r="O127" s="55"/>
      <c r="P127" s="169">
        <f t="shared" si="1"/>
        <v>0</v>
      </c>
      <c r="Q127" s="169">
        <v>0</v>
      </c>
      <c r="R127" s="169">
        <f t="shared" si="2"/>
        <v>0</v>
      </c>
      <c r="S127" s="169">
        <v>0</v>
      </c>
      <c r="T127" s="170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135</v>
      </c>
      <c r="AT127" s="171" t="s">
        <v>131</v>
      </c>
      <c r="AU127" s="171" t="s">
        <v>136</v>
      </c>
      <c r="AY127" s="14" t="s">
        <v>129</v>
      </c>
      <c r="BE127" s="172">
        <f t="shared" si="4"/>
        <v>0</v>
      </c>
      <c r="BF127" s="172">
        <f t="shared" si="5"/>
        <v>0</v>
      </c>
      <c r="BG127" s="172">
        <f t="shared" si="6"/>
        <v>0</v>
      </c>
      <c r="BH127" s="172">
        <f t="shared" si="7"/>
        <v>0</v>
      </c>
      <c r="BI127" s="172">
        <f t="shared" si="8"/>
        <v>0</v>
      </c>
      <c r="BJ127" s="14" t="s">
        <v>136</v>
      </c>
      <c r="BK127" s="172">
        <f t="shared" si="9"/>
        <v>0</v>
      </c>
      <c r="BL127" s="14" t="s">
        <v>135</v>
      </c>
      <c r="BM127" s="171" t="s">
        <v>144</v>
      </c>
    </row>
    <row r="128" spans="1:65" s="2" customFormat="1" ht="21.75" customHeight="1">
      <c r="A128" s="29"/>
      <c r="B128" s="158"/>
      <c r="C128" s="159" t="s">
        <v>135</v>
      </c>
      <c r="D128" s="159" t="s">
        <v>131</v>
      </c>
      <c r="E128" s="160" t="s">
        <v>145</v>
      </c>
      <c r="F128" s="161" t="s">
        <v>298</v>
      </c>
      <c r="G128" s="162" t="s">
        <v>143</v>
      </c>
      <c r="H128" s="163">
        <v>1.2</v>
      </c>
      <c r="I128" s="164"/>
      <c r="J128" s="165">
        <f t="shared" si="0"/>
        <v>0</v>
      </c>
      <c r="K128" s="166"/>
      <c r="L128" s="30"/>
      <c r="M128" s="167" t="s">
        <v>1</v>
      </c>
      <c r="N128" s="168" t="s">
        <v>35</v>
      </c>
      <c r="O128" s="55"/>
      <c r="P128" s="169">
        <f t="shared" si="1"/>
        <v>0</v>
      </c>
      <c r="Q128" s="169">
        <v>0</v>
      </c>
      <c r="R128" s="169">
        <f t="shared" si="2"/>
        <v>0</v>
      </c>
      <c r="S128" s="169">
        <v>0</v>
      </c>
      <c r="T128" s="170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135</v>
      </c>
      <c r="AT128" s="171" t="s">
        <v>131</v>
      </c>
      <c r="AU128" s="171" t="s">
        <v>136</v>
      </c>
      <c r="AY128" s="14" t="s">
        <v>129</v>
      </c>
      <c r="BE128" s="172">
        <f t="shared" si="4"/>
        <v>0</v>
      </c>
      <c r="BF128" s="172">
        <f t="shared" si="5"/>
        <v>0</v>
      </c>
      <c r="BG128" s="172">
        <f t="shared" si="6"/>
        <v>0</v>
      </c>
      <c r="BH128" s="172">
        <f t="shared" si="7"/>
        <v>0</v>
      </c>
      <c r="BI128" s="172">
        <f t="shared" si="8"/>
        <v>0</v>
      </c>
      <c r="BJ128" s="14" t="s">
        <v>136</v>
      </c>
      <c r="BK128" s="172">
        <f t="shared" si="9"/>
        <v>0</v>
      </c>
      <c r="BL128" s="14" t="s">
        <v>135</v>
      </c>
      <c r="BM128" s="171" t="s">
        <v>147</v>
      </c>
    </row>
    <row r="129" spans="1:65" s="2" customFormat="1" ht="21.75" customHeight="1">
      <c r="A129" s="29"/>
      <c r="B129" s="158"/>
      <c r="C129" s="159" t="s">
        <v>148</v>
      </c>
      <c r="D129" s="159" t="s">
        <v>131</v>
      </c>
      <c r="E129" s="160" t="s">
        <v>149</v>
      </c>
      <c r="F129" s="161" t="s">
        <v>150</v>
      </c>
      <c r="G129" s="162" t="s">
        <v>143</v>
      </c>
      <c r="H129" s="163">
        <v>1.2</v>
      </c>
      <c r="I129" s="164"/>
      <c r="J129" s="165">
        <f t="shared" si="0"/>
        <v>0</v>
      </c>
      <c r="K129" s="166"/>
      <c r="L129" s="30"/>
      <c r="M129" s="167" t="s">
        <v>1</v>
      </c>
      <c r="N129" s="168" t="s">
        <v>35</v>
      </c>
      <c r="O129" s="55"/>
      <c r="P129" s="169">
        <f t="shared" si="1"/>
        <v>0</v>
      </c>
      <c r="Q129" s="169">
        <v>0</v>
      </c>
      <c r="R129" s="169">
        <f t="shared" si="2"/>
        <v>0</v>
      </c>
      <c r="S129" s="169">
        <v>0</v>
      </c>
      <c r="T129" s="170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135</v>
      </c>
      <c r="AT129" s="171" t="s">
        <v>131</v>
      </c>
      <c r="AU129" s="171" t="s">
        <v>136</v>
      </c>
      <c r="AY129" s="14" t="s">
        <v>129</v>
      </c>
      <c r="BE129" s="172">
        <f t="shared" si="4"/>
        <v>0</v>
      </c>
      <c r="BF129" s="172">
        <f t="shared" si="5"/>
        <v>0</v>
      </c>
      <c r="BG129" s="172">
        <f t="shared" si="6"/>
        <v>0</v>
      </c>
      <c r="BH129" s="172">
        <f t="shared" si="7"/>
        <v>0</v>
      </c>
      <c r="BI129" s="172">
        <f t="shared" si="8"/>
        <v>0</v>
      </c>
      <c r="BJ129" s="14" t="s">
        <v>136</v>
      </c>
      <c r="BK129" s="172">
        <f t="shared" si="9"/>
        <v>0</v>
      </c>
      <c r="BL129" s="14" t="s">
        <v>135</v>
      </c>
      <c r="BM129" s="171" t="s">
        <v>151</v>
      </c>
    </row>
    <row r="130" spans="1:65" s="2" customFormat="1" ht="21.75" customHeight="1">
      <c r="A130" s="29"/>
      <c r="B130" s="158"/>
      <c r="C130" s="159" t="s">
        <v>144</v>
      </c>
      <c r="D130" s="159" t="s">
        <v>131</v>
      </c>
      <c r="E130" s="160" t="s">
        <v>152</v>
      </c>
      <c r="F130" s="161" t="s">
        <v>153</v>
      </c>
      <c r="G130" s="162" t="s">
        <v>143</v>
      </c>
      <c r="H130" s="163">
        <v>1.2</v>
      </c>
      <c r="I130" s="164"/>
      <c r="J130" s="165">
        <f t="shared" si="0"/>
        <v>0</v>
      </c>
      <c r="K130" s="166"/>
      <c r="L130" s="30"/>
      <c r="M130" s="167" t="s">
        <v>1</v>
      </c>
      <c r="N130" s="168" t="s">
        <v>35</v>
      </c>
      <c r="O130" s="55"/>
      <c r="P130" s="169">
        <f t="shared" si="1"/>
        <v>0</v>
      </c>
      <c r="Q130" s="169">
        <v>0</v>
      </c>
      <c r="R130" s="169">
        <f t="shared" si="2"/>
        <v>0</v>
      </c>
      <c r="S130" s="169">
        <v>0</v>
      </c>
      <c r="T130" s="170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136</v>
      </c>
      <c r="AY130" s="14" t="s">
        <v>129</v>
      </c>
      <c r="BE130" s="172">
        <f t="shared" si="4"/>
        <v>0</v>
      </c>
      <c r="BF130" s="172">
        <f t="shared" si="5"/>
        <v>0</v>
      </c>
      <c r="BG130" s="172">
        <f t="shared" si="6"/>
        <v>0</v>
      </c>
      <c r="BH130" s="172">
        <f t="shared" si="7"/>
        <v>0</v>
      </c>
      <c r="BI130" s="172">
        <f t="shared" si="8"/>
        <v>0</v>
      </c>
      <c r="BJ130" s="14" t="s">
        <v>136</v>
      </c>
      <c r="BK130" s="172">
        <f t="shared" si="9"/>
        <v>0</v>
      </c>
      <c r="BL130" s="14" t="s">
        <v>135</v>
      </c>
      <c r="BM130" s="171" t="s">
        <v>154</v>
      </c>
    </row>
    <row r="131" spans="1:65" s="2" customFormat="1" ht="16.5" customHeight="1">
      <c r="A131" s="29"/>
      <c r="B131" s="158"/>
      <c r="C131" s="159" t="s">
        <v>155</v>
      </c>
      <c r="D131" s="159" t="s">
        <v>131</v>
      </c>
      <c r="E131" s="160" t="s">
        <v>163</v>
      </c>
      <c r="F131" s="161" t="s">
        <v>164</v>
      </c>
      <c r="G131" s="162" t="s">
        <v>134</v>
      </c>
      <c r="H131" s="163">
        <v>4</v>
      </c>
      <c r="I131" s="164"/>
      <c r="J131" s="165">
        <f t="shared" si="0"/>
        <v>0</v>
      </c>
      <c r="K131" s="166"/>
      <c r="L131" s="30"/>
      <c r="M131" s="167" t="s">
        <v>1</v>
      </c>
      <c r="N131" s="168" t="s">
        <v>35</v>
      </c>
      <c r="O131" s="55"/>
      <c r="P131" s="169">
        <f t="shared" si="1"/>
        <v>0</v>
      </c>
      <c r="Q131" s="169">
        <v>0</v>
      </c>
      <c r="R131" s="169">
        <f t="shared" si="2"/>
        <v>0</v>
      </c>
      <c r="S131" s="169">
        <v>0</v>
      </c>
      <c r="T131" s="170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135</v>
      </c>
      <c r="AT131" s="171" t="s">
        <v>131</v>
      </c>
      <c r="AU131" s="171" t="s">
        <v>136</v>
      </c>
      <c r="AY131" s="14" t="s">
        <v>129</v>
      </c>
      <c r="BE131" s="172">
        <f t="shared" si="4"/>
        <v>0</v>
      </c>
      <c r="BF131" s="172">
        <f t="shared" si="5"/>
        <v>0</v>
      </c>
      <c r="BG131" s="172">
        <f t="shared" si="6"/>
        <v>0</v>
      </c>
      <c r="BH131" s="172">
        <f t="shared" si="7"/>
        <v>0</v>
      </c>
      <c r="BI131" s="172">
        <f t="shared" si="8"/>
        <v>0</v>
      </c>
      <c r="BJ131" s="14" t="s">
        <v>136</v>
      </c>
      <c r="BK131" s="172">
        <f t="shared" si="9"/>
        <v>0</v>
      </c>
      <c r="BL131" s="14" t="s">
        <v>135</v>
      </c>
      <c r="BM131" s="171" t="s">
        <v>158</v>
      </c>
    </row>
    <row r="132" spans="1:65" s="12" customFormat="1" ht="22.9" customHeight="1">
      <c r="B132" s="145"/>
      <c r="D132" s="146" t="s">
        <v>68</v>
      </c>
      <c r="E132" s="156" t="s">
        <v>148</v>
      </c>
      <c r="F132" s="156" t="s">
        <v>168</v>
      </c>
      <c r="I132" s="148"/>
      <c r="J132" s="157">
        <f>BK132</f>
        <v>0</v>
      </c>
      <c r="L132" s="145"/>
      <c r="M132" s="150"/>
      <c r="N132" s="151"/>
      <c r="O132" s="151"/>
      <c r="P132" s="152">
        <f>SUM(P133:P138)</f>
        <v>0</v>
      </c>
      <c r="Q132" s="151"/>
      <c r="R132" s="152">
        <f>SUM(R133:R138)</f>
        <v>0</v>
      </c>
      <c r="S132" s="151"/>
      <c r="T132" s="153">
        <f>SUM(T133:T138)</f>
        <v>0</v>
      </c>
      <c r="AR132" s="146" t="s">
        <v>77</v>
      </c>
      <c r="AT132" s="154" t="s">
        <v>68</v>
      </c>
      <c r="AU132" s="154" t="s">
        <v>77</v>
      </c>
      <c r="AY132" s="146" t="s">
        <v>129</v>
      </c>
      <c r="BK132" s="155">
        <f>SUM(BK133:BK138)</f>
        <v>0</v>
      </c>
    </row>
    <row r="133" spans="1:65" s="2" customFormat="1" ht="21.75" customHeight="1">
      <c r="A133" s="29"/>
      <c r="B133" s="158"/>
      <c r="C133" s="159" t="s">
        <v>147</v>
      </c>
      <c r="D133" s="159" t="s">
        <v>131</v>
      </c>
      <c r="E133" s="160" t="s">
        <v>299</v>
      </c>
      <c r="F133" s="161" t="s">
        <v>300</v>
      </c>
      <c r="G133" s="162" t="s">
        <v>134</v>
      </c>
      <c r="H133" s="163">
        <v>4</v>
      </c>
      <c r="I133" s="164"/>
      <c r="J133" s="165">
        <f t="shared" ref="J133:J138" si="10">ROUND(I133*H133,2)</f>
        <v>0</v>
      </c>
      <c r="K133" s="166"/>
      <c r="L133" s="30"/>
      <c r="M133" s="167" t="s">
        <v>1</v>
      </c>
      <c r="N133" s="168" t="s">
        <v>35</v>
      </c>
      <c r="O133" s="55"/>
      <c r="P133" s="169">
        <f t="shared" ref="P133:P138" si="11">O133*H133</f>
        <v>0</v>
      </c>
      <c r="Q133" s="169">
        <v>0</v>
      </c>
      <c r="R133" s="169">
        <f t="shared" ref="R133:R138" si="12">Q133*H133</f>
        <v>0</v>
      </c>
      <c r="S133" s="169">
        <v>0</v>
      </c>
      <c r="T133" s="170">
        <f t="shared" ref="T133:T138" si="13"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135</v>
      </c>
      <c r="AT133" s="171" t="s">
        <v>131</v>
      </c>
      <c r="AU133" s="171" t="s">
        <v>136</v>
      </c>
      <c r="AY133" s="14" t="s">
        <v>129</v>
      </c>
      <c r="BE133" s="172">
        <f t="shared" ref="BE133:BE138" si="14">IF(N133="základná",J133,0)</f>
        <v>0</v>
      </c>
      <c r="BF133" s="172">
        <f t="shared" ref="BF133:BF138" si="15">IF(N133="znížená",J133,0)</f>
        <v>0</v>
      </c>
      <c r="BG133" s="172">
        <f t="shared" ref="BG133:BG138" si="16">IF(N133="zákl. prenesená",J133,0)</f>
        <v>0</v>
      </c>
      <c r="BH133" s="172">
        <f t="shared" ref="BH133:BH138" si="17">IF(N133="zníž. prenesená",J133,0)</f>
        <v>0</v>
      </c>
      <c r="BI133" s="172">
        <f t="shared" ref="BI133:BI138" si="18">IF(N133="nulová",J133,0)</f>
        <v>0</v>
      </c>
      <c r="BJ133" s="14" t="s">
        <v>136</v>
      </c>
      <c r="BK133" s="172">
        <f t="shared" ref="BK133:BK138" si="19">ROUND(I133*H133,2)</f>
        <v>0</v>
      </c>
      <c r="BL133" s="14" t="s">
        <v>135</v>
      </c>
      <c r="BM133" s="171" t="s">
        <v>161</v>
      </c>
    </row>
    <row r="134" spans="1:65" s="2" customFormat="1" ht="33" customHeight="1">
      <c r="A134" s="29"/>
      <c r="B134" s="158"/>
      <c r="C134" s="159" t="s">
        <v>162</v>
      </c>
      <c r="D134" s="159" t="s">
        <v>131</v>
      </c>
      <c r="E134" s="160" t="s">
        <v>273</v>
      </c>
      <c r="F134" s="161" t="s">
        <v>274</v>
      </c>
      <c r="G134" s="162" t="s">
        <v>134</v>
      </c>
      <c r="H134" s="163">
        <v>0.45500000000000002</v>
      </c>
      <c r="I134" s="164"/>
      <c r="J134" s="165">
        <f t="shared" si="10"/>
        <v>0</v>
      </c>
      <c r="K134" s="166"/>
      <c r="L134" s="30"/>
      <c r="M134" s="167" t="s">
        <v>1</v>
      </c>
      <c r="N134" s="168" t="s">
        <v>35</v>
      </c>
      <c r="O134" s="55"/>
      <c r="P134" s="169">
        <f t="shared" si="11"/>
        <v>0</v>
      </c>
      <c r="Q134" s="169">
        <v>0</v>
      </c>
      <c r="R134" s="169">
        <f t="shared" si="12"/>
        <v>0</v>
      </c>
      <c r="S134" s="169">
        <v>0</v>
      </c>
      <c r="T134" s="170">
        <f t="shared" si="1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135</v>
      </c>
      <c r="AT134" s="171" t="s">
        <v>131</v>
      </c>
      <c r="AU134" s="171" t="s">
        <v>136</v>
      </c>
      <c r="AY134" s="14" t="s">
        <v>129</v>
      </c>
      <c r="BE134" s="172">
        <f t="shared" si="14"/>
        <v>0</v>
      </c>
      <c r="BF134" s="172">
        <f t="shared" si="15"/>
        <v>0</v>
      </c>
      <c r="BG134" s="172">
        <f t="shared" si="16"/>
        <v>0</v>
      </c>
      <c r="BH134" s="172">
        <f t="shared" si="17"/>
        <v>0</v>
      </c>
      <c r="BI134" s="172">
        <f t="shared" si="18"/>
        <v>0</v>
      </c>
      <c r="BJ134" s="14" t="s">
        <v>136</v>
      </c>
      <c r="BK134" s="172">
        <f t="shared" si="19"/>
        <v>0</v>
      </c>
      <c r="BL134" s="14" t="s">
        <v>135</v>
      </c>
      <c r="BM134" s="171" t="s">
        <v>165</v>
      </c>
    </row>
    <row r="135" spans="1:65" s="2" customFormat="1" ht="21.75" customHeight="1">
      <c r="A135" s="29"/>
      <c r="B135" s="158"/>
      <c r="C135" s="159" t="s">
        <v>151</v>
      </c>
      <c r="D135" s="159" t="s">
        <v>131</v>
      </c>
      <c r="E135" s="160" t="s">
        <v>173</v>
      </c>
      <c r="F135" s="161" t="s">
        <v>174</v>
      </c>
      <c r="G135" s="162" t="s">
        <v>134</v>
      </c>
      <c r="H135" s="163">
        <v>5</v>
      </c>
      <c r="I135" s="164"/>
      <c r="J135" s="165">
        <f t="shared" si="10"/>
        <v>0</v>
      </c>
      <c r="K135" s="166"/>
      <c r="L135" s="30"/>
      <c r="M135" s="167" t="s">
        <v>1</v>
      </c>
      <c r="N135" s="168" t="s">
        <v>35</v>
      </c>
      <c r="O135" s="55"/>
      <c r="P135" s="169">
        <f t="shared" si="11"/>
        <v>0</v>
      </c>
      <c r="Q135" s="169">
        <v>0</v>
      </c>
      <c r="R135" s="169">
        <f t="shared" si="12"/>
        <v>0</v>
      </c>
      <c r="S135" s="169">
        <v>0</v>
      </c>
      <c r="T135" s="170">
        <f t="shared" si="1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135</v>
      </c>
      <c r="AT135" s="171" t="s">
        <v>131</v>
      </c>
      <c r="AU135" s="171" t="s">
        <v>136</v>
      </c>
      <c r="AY135" s="14" t="s">
        <v>129</v>
      </c>
      <c r="BE135" s="172">
        <f t="shared" si="14"/>
        <v>0</v>
      </c>
      <c r="BF135" s="172">
        <f t="shared" si="15"/>
        <v>0</v>
      </c>
      <c r="BG135" s="172">
        <f t="shared" si="16"/>
        <v>0</v>
      </c>
      <c r="BH135" s="172">
        <f t="shared" si="17"/>
        <v>0</v>
      </c>
      <c r="BI135" s="172">
        <f t="shared" si="18"/>
        <v>0</v>
      </c>
      <c r="BJ135" s="14" t="s">
        <v>136</v>
      </c>
      <c r="BK135" s="172">
        <f t="shared" si="19"/>
        <v>0</v>
      </c>
      <c r="BL135" s="14" t="s">
        <v>135</v>
      </c>
      <c r="BM135" s="171" t="s">
        <v>7</v>
      </c>
    </row>
    <row r="136" spans="1:65" s="2" customFormat="1" ht="33" customHeight="1">
      <c r="A136" s="29"/>
      <c r="B136" s="158"/>
      <c r="C136" s="159" t="s">
        <v>169</v>
      </c>
      <c r="D136" s="159" t="s">
        <v>131</v>
      </c>
      <c r="E136" s="160" t="s">
        <v>301</v>
      </c>
      <c r="F136" s="161" t="s">
        <v>302</v>
      </c>
      <c r="G136" s="162" t="s">
        <v>134</v>
      </c>
      <c r="H136" s="163">
        <v>0.45</v>
      </c>
      <c r="I136" s="164"/>
      <c r="J136" s="165">
        <f t="shared" si="10"/>
        <v>0</v>
      </c>
      <c r="K136" s="166"/>
      <c r="L136" s="30"/>
      <c r="M136" s="167" t="s">
        <v>1</v>
      </c>
      <c r="N136" s="168" t="s">
        <v>35</v>
      </c>
      <c r="O136" s="55"/>
      <c r="P136" s="169">
        <f t="shared" si="11"/>
        <v>0</v>
      </c>
      <c r="Q136" s="169">
        <v>0</v>
      </c>
      <c r="R136" s="169">
        <f t="shared" si="12"/>
        <v>0</v>
      </c>
      <c r="S136" s="169">
        <v>0</v>
      </c>
      <c r="T136" s="170">
        <f t="shared" si="1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71" t="s">
        <v>135</v>
      </c>
      <c r="AT136" s="171" t="s">
        <v>131</v>
      </c>
      <c r="AU136" s="171" t="s">
        <v>136</v>
      </c>
      <c r="AY136" s="14" t="s">
        <v>129</v>
      </c>
      <c r="BE136" s="172">
        <f t="shared" si="14"/>
        <v>0</v>
      </c>
      <c r="BF136" s="172">
        <f t="shared" si="15"/>
        <v>0</v>
      </c>
      <c r="BG136" s="172">
        <f t="shared" si="16"/>
        <v>0</v>
      </c>
      <c r="BH136" s="172">
        <f t="shared" si="17"/>
        <v>0</v>
      </c>
      <c r="BI136" s="172">
        <f t="shared" si="18"/>
        <v>0</v>
      </c>
      <c r="BJ136" s="14" t="s">
        <v>136</v>
      </c>
      <c r="BK136" s="172">
        <f t="shared" si="19"/>
        <v>0</v>
      </c>
      <c r="BL136" s="14" t="s">
        <v>135</v>
      </c>
      <c r="BM136" s="171" t="s">
        <v>172</v>
      </c>
    </row>
    <row r="137" spans="1:65" s="2" customFormat="1" ht="21.75" customHeight="1">
      <c r="A137" s="29"/>
      <c r="B137" s="158"/>
      <c r="C137" s="159" t="s">
        <v>154</v>
      </c>
      <c r="D137" s="159" t="s">
        <v>131</v>
      </c>
      <c r="E137" s="160" t="s">
        <v>177</v>
      </c>
      <c r="F137" s="161" t="s">
        <v>178</v>
      </c>
      <c r="G137" s="162" t="s">
        <v>134</v>
      </c>
      <c r="H137" s="163">
        <v>63.3</v>
      </c>
      <c r="I137" s="164"/>
      <c r="J137" s="165">
        <f t="shared" si="10"/>
        <v>0</v>
      </c>
      <c r="K137" s="166"/>
      <c r="L137" s="30"/>
      <c r="M137" s="167" t="s">
        <v>1</v>
      </c>
      <c r="N137" s="168" t="s">
        <v>35</v>
      </c>
      <c r="O137" s="55"/>
      <c r="P137" s="169">
        <f t="shared" si="11"/>
        <v>0</v>
      </c>
      <c r="Q137" s="169">
        <v>0</v>
      </c>
      <c r="R137" s="169">
        <f t="shared" si="12"/>
        <v>0</v>
      </c>
      <c r="S137" s="169">
        <v>0</v>
      </c>
      <c r="T137" s="170">
        <f t="shared" si="1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71" t="s">
        <v>135</v>
      </c>
      <c r="AT137" s="171" t="s">
        <v>131</v>
      </c>
      <c r="AU137" s="171" t="s">
        <v>136</v>
      </c>
      <c r="AY137" s="14" t="s">
        <v>129</v>
      </c>
      <c r="BE137" s="172">
        <f t="shared" si="14"/>
        <v>0</v>
      </c>
      <c r="BF137" s="172">
        <f t="shared" si="15"/>
        <v>0</v>
      </c>
      <c r="BG137" s="172">
        <f t="shared" si="16"/>
        <v>0</v>
      </c>
      <c r="BH137" s="172">
        <f t="shared" si="17"/>
        <v>0</v>
      </c>
      <c r="BI137" s="172">
        <f t="shared" si="18"/>
        <v>0</v>
      </c>
      <c r="BJ137" s="14" t="s">
        <v>136</v>
      </c>
      <c r="BK137" s="172">
        <f t="shared" si="19"/>
        <v>0</v>
      </c>
      <c r="BL137" s="14" t="s">
        <v>135</v>
      </c>
      <c r="BM137" s="171" t="s">
        <v>175</v>
      </c>
    </row>
    <row r="138" spans="1:65" s="2" customFormat="1" ht="21.75" customHeight="1">
      <c r="A138" s="29"/>
      <c r="B138" s="158"/>
      <c r="C138" s="159" t="s">
        <v>176</v>
      </c>
      <c r="D138" s="159" t="s">
        <v>131</v>
      </c>
      <c r="E138" s="160" t="s">
        <v>184</v>
      </c>
      <c r="F138" s="161" t="s">
        <v>185</v>
      </c>
      <c r="G138" s="162" t="s">
        <v>134</v>
      </c>
      <c r="H138" s="163">
        <v>63.3</v>
      </c>
      <c r="I138" s="164"/>
      <c r="J138" s="165">
        <f t="shared" si="10"/>
        <v>0</v>
      </c>
      <c r="K138" s="166"/>
      <c r="L138" s="30"/>
      <c r="M138" s="167" t="s">
        <v>1</v>
      </c>
      <c r="N138" s="168" t="s">
        <v>35</v>
      </c>
      <c r="O138" s="55"/>
      <c r="P138" s="169">
        <f t="shared" si="11"/>
        <v>0</v>
      </c>
      <c r="Q138" s="169">
        <v>0</v>
      </c>
      <c r="R138" s="169">
        <f t="shared" si="12"/>
        <v>0</v>
      </c>
      <c r="S138" s="169">
        <v>0</v>
      </c>
      <c r="T138" s="170">
        <f t="shared" si="1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135</v>
      </c>
      <c r="AT138" s="171" t="s">
        <v>131</v>
      </c>
      <c r="AU138" s="171" t="s">
        <v>136</v>
      </c>
      <c r="AY138" s="14" t="s">
        <v>129</v>
      </c>
      <c r="BE138" s="172">
        <f t="shared" si="14"/>
        <v>0</v>
      </c>
      <c r="BF138" s="172">
        <f t="shared" si="15"/>
        <v>0</v>
      </c>
      <c r="BG138" s="172">
        <f t="shared" si="16"/>
        <v>0</v>
      </c>
      <c r="BH138" s="172">
        <f t="shared" si="17"/>
        <v>0</v>
      </c>
      <c r="BI138" s="172">
        <f t="shared" si="18"/>
        <v>0</v>
      </c>
      <c r="BJ138" s="14" t="s">
        <v>136</v>
      </c>
      <c r="BK138" s="172">
        <f t="shared" si="19"/>
        <v>0</v>
      </c>
      <c r="BL138" s="14" t="s">
        <v>135</v>
      </c>
      <c r="BM138" s="171" t="s">
        <v>179</v>
      </c>
    </row>
    <row r="139" spans="1:65" s="12" customFormat="1" ht="22.9" customHeight="1">
      <c r="B139" s="145"/>
      <c r="D139" s="146" t="s">
        <v>68</v>
      </c>
      <c r="E139" s="156" t="s">
        <v>162</v>
      </c>
      <c r="F139" s="156" t="s">
        <v>187</v>
      </c>
      <c r="I139" s="148"/>
      <c r="J139" s="157">
        <f>BK139</f>
        <v>0</v>
      </c>
      <c r="L139" s="145"/>
      <c r="M139" s="150"/>
      <c r="N139" s="151"/>
      <c r="O139" s="151"/>
      <c r="P139" s="152">
        <f>SUM(P140:P151)</f>
        <v>0</v>
      </c>
      <c r="Q139" s="151"/>
      <c r="R139" s="152">
        <f>SUM(R140:R151)</f>
        <v>0</v>
      </c>
      <c r="S139" s="151"/>
      <c r="T139" s="153">
        <f>SUM(T140:T151)</f>
        <v>0</v>
      </c>
      <c r="AR139" s="146" t="s">
        <v>77</v>
      </c>
      <c r="AT139" s="154" t="s">
        <v>68</v>
      </c>
      <c r="AU139" s="154" t="s">
        <v>77</v>
      </c>
      <c r="AY139" s="146" t="s">
        <v>129</v>
      </c>
      <c r="BK139" s="155">
        <f>SUM(BK140:BK151)</f>
        <v>0</v>
      </c>
    </row>
    <row r="140" spans="1:65" s="2" customFormat="1" ht="21.75" customHeight="1">
      <c r="A140" s="29"/>
      <c r="B140" s="158"/>
      <c r="C140" s="159" t="s">
        <v>158</v>
      </c>
      <c r="D140" s="159" t="s">
        <v>131</v>
      </c>
      <c r="E140" s="160" t="s">
        <v>279</v>
      </c>
      <c r="F140" s="161" t="s">
        <v>280</v>
      </c>
      <c r="G140" s="162" t="s">
        <v>139</v>
      </c>
      <c r="H140" s="163">
        <v>1.5</v>
      </c>
      <c r="I140" s="164"/>
      <c r="J140" s="165">
        <f t="shared" ref="J140:J151" si="20">ROUND(I140*H140,2)</f>
        <v>0</v>
      </c>
      <c r="K140" s="166"/>
      <c r="L140" s="30"/>
      <c r="M140" s="167" t="s">
        <v>1</v>
      </c>
      <c r="N140" s="168" t="s">
        <v>35</v>
      </c>
      <c r="O140" s="55"/>
      <c r="P140" s="169">
        <f t="shared" ref="P140:P151" si="21">O140*H140</f>
        <v>0</v>
      </c>
      <c r="Q140" s="169">
        <v>0</v>
      </c>
      <c r="R140" s="169">
        <f t="shared" ref="R140:R151" si="22">Q140*H140</f>
        <v>0</v>
      </c>
      <c r="S140" s="169">
        <v>0</v>
      </c>
      <c r="T140" s="170">
        <f t="shared" ref="T140:T151" si="23"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71" t="s">
        <v>135</v>
      </c>
      <c r="AT140" s="171" t="s">
        <v>131</v>
      </c>
      <c r="AU140" s="171" t="s">
        <v>136</v>
      </c>
      <c r="AY140" s="14" t="s">
        <v>129</v>
      </c>
      <c r="BE140" s="172">
        <f t="shared" ref="BE140:BE151" si="24">IF(N140="základná",J140,0)</f>
        <v>0</v>
      </c>
      <c r="BF140" s="172">
        <f t="shared" ref="BF140:BF151" si="25">IF(N140="znížená",J140,0)</f>
        <v>0</v>
      </c>
      <c r="BG140" s="172">
        <f t="shared" ref="BG140:BG151" si="26">IF(N140="zákl. prenesená",J140,0)</f>
        <v>0</v>
      </c>
      <c r="BH140" s="172">
        <f t="shared" ref="BH140:BH151" si="27">IF(N140="zníž. prenesená",J140,0)</f>
        <v>0</v>
      </c>
      <c r="BI140" s="172">
        <f t="shared" ref="BI140:BI151" si="28">IF(N140="nulová",J140,0)</f>
        <v>0</v>
      </c>
      <c r="BJ140" s="14" t="s">
        <v>136</v>
      </c>
      <c r="BK140" s="172">
        <f t="shared" ref="BK140:BK151" si="29">ROUND(I140*H140,2)</f>
        <v>0</v>
      </c>
      <c r="BL140" s="14" t="s">
        <v>135</v>
      </c>
      <c r="BM140" s="171" t="s">
        <v>182</v>
      </c>
    </row>
    <row r="141" spans="1:65" s="2" customFormat="1" ht="21.75" customHeight="1">
      <c r="A141" s="29"/>
      <c r="B141" s="158"/>
      <c r="C141" s="173" t="s">
        <v>183</v>
      </c>
      <c r="D141" s="173" t="s">
        <v>192</v>
      </c>
      <c r="E141" s="174" t="s">
        <v>281</v>
      </c>
      <c r="F141" s="175" t="s">
        <v>282</v>
      </c>
      <c r="G141" s="176" t="s">
        <v>195</v>
      </c>
      <c r="H141" s="177">
        <v>1.5149999999999999</v>
      </c>
      <c r="I141" s="178"/>
      <c r="J141" s="179">
        <f t="shared" si="20"/>
        <v>0</v>
      </c>
      <c r="K141" s="180"/>
      <c r="L141" s="181"/>
      <c r="M141" s="182" t="s">
        <v>1</v>
      </c>
      <c r="N141" s="183" t="s">
        <v>35</v>
      </c>
      <c r="O141" s="55"/>
      <c r="P141" s="169">
        <f t="shared" si="21"/>
        <v>0</v>
      </c>
      <c r="Q141" s="169">
        <v>0</v>
      </c>
      <c r="R141" s="169">
        <f t="shared" si="22"/>
        <v>0</v>
      </c>
      <c r="S141" s="169">
        <v>0</v>
      </c>
      <c r="T141" s="170">
        <f t="shared" si="2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147</v>
      </c>
      <c r="AT141" s="171" t="s">
        <v>192</v>
      </c>
      <c r="AU141" s="171" t="s">
        <v>136</v>
      </c>
      <c r="AY141" s="14" t="s">
        <v>129</v>
      </c>
      <c r="BE141" s="172">
        <f t="shared" si="24"/>
        <v>0</v>
      </c>
      <c r="BF141" s="172">
        <f t="shared" si="25"/>
        <v>0</v>
      </c>
      <c r="BG141" s="172">
        <f t="shared" si="26"/>
        <v>0</v>
      </c>
      <c r="BH141" s="172">
        <f t="shared" si="27"/>
        <v>0</v>
      </c>
      <c r="BI141" s="172">
        <f t="shared" si="28"/>
        <v>0</v>
      </c>
      <c r="BJ141" s="14" t="s">
        <v>136</v>
      </c>
      <c r="BK141" s="172">
        <f t="shared" si="29"/>
        <v>0</v>
      </c>
      <c r="BL141" s="14" t="s">
        <v>135</v>
      </c>
      <c r="BM141" s="171" t="s">
        <v>186</v>
      </c>
    </row>
    <row r="142" spans="1:65" s="2" customFormat="1" ht="21.75" customHeight="1">
      <c r="A142" s="29"/>
      <c r="B142" s="158"/>
      <c r="C142" s="159" t="s">
        <v>161</v>
      </c>
      <c r="D142" s="159" t="s">
        <v>131</v>
      </c>
      <c r="E142" s="160" t="s">
        <v>303</v>
      </c>
      <c r="F142" s="161" t="s">
        <v>304</v>
      </c>
      <c r="G142" s="162" t="s">
        <v>139</v>
      </c>
      <c r="H142" s="163">
        <v>36.700000000000003</v>
      </c>
      <c r="I142" s="164"/>
      <c r="J142" s="165">
        <f t="shared" si="20"/>
        <v>0</v>
      </c>
      <c r="K142" s="166"/>
      <c r="L142" s="30"/>
      <c r="M142" s="167" t="s">
        <v>1</v>
      </c>
      <c r="N142" s="168" t="s">
        <v>35</v>
      </c>
      <c r="O142" s="55"/>
      <c r="P142" s="169">
        <f t="shared" si="21"/>
        <v>0</v>
      </c>
      <c r="Q142" s="169">
        <v>0</v>
      </c>
      <c r="R142" s="169">
        <f t="shared" si="22"/>
        <v>0</v>
      </c>
      <c r="S142" s="169">
        <v>0</v>
      </c>
      <c r="T142" s="170">
        <f t="shared" si="2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71" t="s">
        <v>135</v>
      </c>
      <c r="AT142" s="171" t="s">
        <v>131</v>
      </c>
      <c r="AU142" s="171" t="s">
        <v>136</v>
      </c>
      <c r="AY142" s="14" t="s">
        <v>129</v>
      </c>
      <c r="BE142" s="172">
        <f t="shared" si="24"/>
        <v>0</v>
      </c>
      <c r="BF142" s="172">
        <f t="shared" si="25"/>
        <v>0</v>
      </c>
      <c r="BG142" s="172">
        <f t="shared" si="26"/>
        <v>0</v>
      </c>
      <c r="BH142" s="172">
        <f t="shared" si="27"/>
        <v>0</v>
      </c>
      <c r="BI142" s="172">
        <f t="shared" si="28"/>
        <v>0</v>
      </c>
      <c r="BJ142" s="14" t="s">
        <v>136</v>
      </c>
      <c r="BK142" s="172">
        <f t="shared" si="29"/>
        <v>0</v>
      </c>
      <c r="BL142" s="14" t="s">
        <v>135</v>
      </c>
      <c r="BM142" s="171" t="s">
        <v>190</v>
      </c>
    </row>
    <row r="143" spans="1:65" s="2" customFormat="1" ht="21.75" customHeight="1">
      <c r="A143" s="29"/>
      <c r="B143" s="158"/>
      <c r="C143" s="173" t="s">
        <v>191</v>
      </c>
      <c r="D143" s="173" t="s">
        <v>192</v>
      </c>
      <c r="E143" s="174" t="s">
        <v>193</v>
      </c>
      <c r="F143" s="175" t="s">
        <v>194</v>
      </c>
      <c r="G143" s="176" t="s">
        <v>195</v>
      </c>
      <c r="H143" s="177">
        <v>37.067</v>
      </c>
      <c r="I143" s="178"/>
      <c r="J143" s="179">
        <f t="shared" si="20"/>
        <v>0</v>
      </c>
      <c r="K143" s="180"/>
      <c r="L143" s="181"/>
      <c r="M143" s="182" t="s">
        <v>1</v>
      </c>
      <c r="N143" s="183" t="s">
        <v>35</v>
      </c>
      <c r="O143" s="55"/>
      <c r="P143" s="169">
        <f t="shared" si="21"/>
        <v>0</v>
      </c>
      <c r="Q143" s="169">
        <v>0</v>
      </c>
      <c r="R143" s="169">
        <f t="shared" si="22"/>
        <v>0</v>
      </c>
      <c r="S143" s="169">
        <v>0</v>
      </c>
      <c r="T143" s="170">
        <f t="shared" si="2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147</v>
      </c>
      <c r="AT143" s="171" t="s">
        <v>192</v>
      </c>
      <c r="AU143" s="171" t="s">
        <v>136</v>
      </c>
      <c r="AY143" s="14" t="s">
        <v>129</v>
      </c>
      <c r="BE143" s="172">
        <f t="shared" si="24"/>
        <v>0</v>
      </c>
      <c r="BF143" s="172">
        <f t="shared" si="25"/>
        <v>0</v>
      </c>
      <c r="BG143" s="172">
        <f t="shared" si="26"/>
        <v>0</v>
      </c>
      <c r="BH143" s="172">
        <f t="shared" si="27"/>
        <v>0</v>
      </c>
      <c r="BI143" s="172">
        <f t="shared" si="28"/>
        <v>0</v>
      </c>
      <c r="BJ143" s="14" t="s">
        <v>136</v>
      </c>
      <c r="BK143" s="172">
        <f t="shared" si="29"/>
        <v>0</v>
      </c>
      <c r="BL143" s="14" t="s">
        <v>135</v>
      </c>
      <c r="BM143" s="171" t="s">
        <v>196</v>
      </c>
    </row>
    <row r="144" spans="1:65" s="2" customFormat="1" ht="21.75" customHeight="1">
      <c r="A144" s="29"/>
      <c r="B144" s="158"/>
      <c r="C144" s="159" t="s">
        <v>165</v>
      </c>
      <c r="D144" s="159" t="s">
        <v>131</v>
      </c>
      <c r="E144" s="160" t="s">
        <v>197</v>
      </c>
      <c r="F144" s="161" t="s">
        <v>198</v>
      </c>
      <c r="G144" s="162" t="s">
        <v>143</v>
      </c>
      <c r="H144" s="163">
        <v>1.071</v>
      </c>
      <c r="I144" s="164"/>
      <c r="J144" s="165">
        <f t="shared" si="20"/>
        <v>0</v>
      </c>
      <c r="K144" s="166"/>
      <c r="L144" s="30"/>
      <c r="M144" s="167" t="s">
        <v>1</v>
      </c>
      <c r="N144" s="168" t="s">
        <v>35</v>
      </c>
      <c r="O144" s="55"/>
      <c r="P144" s="169">
        <f t="shared" si="21"/>
        <v>0</v>
      </c>
      <c r="Q144" s="169">
        <v>0</v>
      </c>
      <c r="R144" s="169">
        <f t="shared" si="22"/>
        <v>0</v>
      </c>
      <c r="S144" s="169">
        <v>0</v>
      </c>
      <c r="T144" s="170">
        <f t="shared" si="2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71" t="s">
        <v>135</v>
      </c>
      <c r="AT144" s="171" t="s">
        <v>131</v>
      </c>
      <c r="AU144" s="171" t="s">
        <v>136</v>
      </c>
      <c r="AY144" s="14" t="s">
        <v>129</v>
      </c>
      <c r="BE144" s="172">
        <f t="shared" si="24"/>
        <v>0</v>
      </c>
      <c r="BF144" s="172">
        <f t="shared" si="25"/>
        <v>0</v>
      </c>
      <c r="BG144" s="172">
        <f t="shared" si="26"/>
        <v>0</v>
      </c>
      <c r="BH144" s="172">
        <f t="shared" si="27"/>
        <v>0</v>
      </c>
      <c r="BI144" s="172">
        <f t="shared" si="28"/>
        <v>0</v>
      </c>
      <c r="BJ144" s="14" t="s">
        <v>136</v>
      </c>
      <c r="BK144" s="172">
        <f t="shared" si="29"/>
        <v>0</v>
      </c>
      <c r="BL144" s="14" t="s">
        <v>135</v>
      </c>
      <c r="BM144" s="171" t="s">
        <v>199</v>
      </c>
    </row>
    <row r="145" spans="1:65" s="2" customFormat="1" ht="21.75" customHeight="1">
      <c r="A145" s="29"/>
      <c r="B145" s="158"/>
      <c r="C145" s="159" t="s">
        <v>200</v>
      </c>
      <c r="D145" s="159" t="s">
        <v>131</v>
      </c>
      <c r="E145" s="160" t="s">
        <v>305</v>
      </c>
      <c r="F145" s="161" t="s">
        <v>306</v>
      </c>
      <c r="G145" s="162" t="s">
        <v>139</v>
      </c>
      <c r="H145" s="163">
        <v>2</v>
      </c>
      <c r="I145" s="164"/>
      <c r="J145" s="165">
        <f t="shared" si="20"/>
        <v>0</v>
      </c>
      <c r="K145" s="166"/>
      <c r="L145" s="30"/>
      <c r="M145" s="167" t="s">
        <v>1</v>
      </c>
      <c r="N145" s="168" t="s">
        <v>35</v>
      </c>
      <c r="O145" s="55"/>
      <c r="P145" s="169">
        <f t="shared" si="21"/>
        <v>0</v>
      </c>
      <c r="Q145" s="169">
        <v>0</v>
      </c>
      <c r="R145" s="169">
        <f t="shared" si="22"/>
        <v>0</v>
      </c>
      <c r="S145" s="169">
        <v>0</v>
      </c>
      <c r="T145" s="170">
        <f t="shared" si="2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135</v>
      </c>
      <c r="AT145" s="171" t="s">
        <v>131</v>
      </c>
      <c r="AU145" s="171" t="s">
        <v>136</v>
      </c>
      <c r="AY145" s="14" t="s">
        <v>129</v>
      </c>
      <c r="BE145" s="172">
        <f t="shared" si="24"/>
        <v>0</v>
      </c>
      <c r="BF145" s="172">
        <f t="shared" si="25"/>
        <v>0</v>
      </c>
      <c r="BG145" s="172">
        <f t="shared" si="26"/>
        <v>0</v>
      </c>
      <c r="BH145" s="172">
        <f t="shared" si="27"/>
        <v>0</v>
      </c>
      <c r="BI145" s="172">
        <f t="shared" si="28"/>
        <v>0</v>
      </c>
      <c r="BJ145" s="14" t="s">
        <v>136</v>
      </c>
      <c r="BK145" s="172">
        <f t="shared" si="29"/>
        <v>0</v>
      </c>
      <c r="BL145" s="14" t="s">
        <v>135</v>
      </c>
      <c r="BM145" s="171" t="s">
        <v>203</v>
      </c>
    </row>
    <row r="146" spans="1:65" s="2" customFormat="1" ht="21.75" customHeight="1">
      <c r="A146" s="29"/>
      <c r="B146" s="158"/>
      <c r="C146" s="159" t="s">
        <v>7</v>
      </c>
      <c r="D146" s="159" t="s">
        <v>131</v>
      </c>
      <c r="E146" s="160" t="s">
        <v>307</v>
      </c>
      <c r="F146" s="161" t="s">
        <v>308</v>
      </c>
      <c r="G146" s="162" t="s">
        <v>139</v>
      </c>
      <c r="H146" s="163">
        <v>2</v>
      </c>
      <c r="I146" s="164"/>
      <c r="J146" s="165">
        <f t="shared" si="20"/>
        <v>0</v>
      </c>
      <c r="K146" s="166"/>
      <c r="L146" s="30"/>
      <c r="M146" s="167" t="s">
        <v>1</v>
      </c>
      <c r="N146" s="168" t="s">
        <v>35</v>
      </c>
      <c r="O146" s="55"/>
      <c r="P146" s="169">
        <f t="shared" si="21"/>
        <v>0</v>
      </c>
      <c r="Q146" s="169">
        <v>0</v>
      </c>
      <c r="R146" s="169">
        <f t="shared" si="22"/>
        <v>0</v>
      </c>
      <c r="S146" s="169">
        <v>0</v>
      </c>
      <c r="T146" s="170">
        <f t="shared" si="2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135</v>
      </c>
      <c r="AT146" s="171" t="s">
        <v>131</v>
      </c>
      <c r="AU146" s="171" t="s">
        <v>136</v>
      </c>
      <c r="AY146" s="14" t="s">
        <v>129</v>
      </c>
      <c r="BE146" s="172">
        <f t="shared" si="24"/>
        <v>0</v>
      </c>
      <c r="BF146" s="172">
        <f t="shared" si="25"/>
        <v>0</v>
      </c>
      <c r="BG146" s="172">
        <f t="shared" si="26"/>
        <v>0</v>
      </c>
      <c r="BH146" s="172">
        <f t="shared" si="27"/>
        <v>0</v>
      </c>
      <c r="BI146" s="172">
        <f t="shared" si="28"/>
        <v>0</v>
      </c>
      <c r="BJ146" s="14" t="s">
        <v>136</v>
      </c>
      <c r="BK146" s="172">
        <f t="shared" si="29"/>
        <v>0</v>
      </c>
      <c r="BL146" s="14" t="s">
        <v>135</v>
      </c>
      <c r="BM146" s="171" t="s">
        <v>206</v>
      </c>
    </row>
    <row r="147" spans="1:65" s="2" customFormat="1" ht="33" customHeight="1">
      <c r="A147" s="29"/>
      <c r="B147" s="158"/>
      <c r="C147" s="159" t="s">
        <v>207</v>
      </c>
      <c r="D147" s="159" t="s">
        <v>131</v>
      </c>
      <c r="E147" s="160" t="s">
        <v>204</v>
      </c>
      <c r="F147" s="161" t="s">
        <v>205</v>
      </c>
      <c r="G147" s="162" t="s">
        <v>134</v>
      </c>
      <c r="H147" s="163">
        <v>63.3</v>
      </c>
      <c r="I147" s="164"/>
      <c r="J147" s="165">
        <f t="shared" si="20"/>
        <v>0</v>
      </c>
      <c r="K147" s="166"/>
      <c r="L147" s="30"/>
      <c r="M147" s="167" t="s">
        <v>1</v>
      </c>
      <c r="N147" s="168" t="s">
        <v>35</v>
      </c>
      <c r="O147" s="55"/>
      <c r="P147" s="169">
        <f t="shared" si="21"/>
        <v>0</v>
      </c>
      <c r="Q147" s="169">
        <v>0</v>
      </c>
      <c r="R147" s="169">
        <f t="shared" si="22"/>
        <v>0</v>
      </c>
      <c r="S147" s="169">
        <v>0</v>
      </c>
      <c r="T147" s="170">
        <f t="shared" si="2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71" t="s">
        <v>135</v>
      </c>
      <c r="AT147" s="171" t="s">
        <v>131</v>
      </c>
      <c r="AU147" s="171" t="s">
        <v>136</v>
      </c>
      <c r="AY147" s="14" t="s">
        <v>129</v>
      </c>
      <c r="BE147" s="172">
        <f t="shared" si="24"/>
        <v>0</v>
      </c>
      <c r="BF147" s="172">
        <f t="shared" si="25"/>
        <v>0</v>
      </c>
      <c r="BG147" s="172">
        <f t="shared" si="26"/>
        <v>0</v>
      </c>
      <c r="BH147" s="172">
        <f t="shared" si="27"/>
        <v>0</v>
      </c>
      <c r="BI147" s="172">
        <f t="shared" si="28"/>
        <v>0</v>
      </c>
      <c r="BJ147" s="14" t="s">
        <v>136</v>
      </c>
      <c r="BK147" s="172">
        <f t="shared" si="29"/>
        <v>0</v>
      </c>
      <c r="BL147" s="14" t="s">
        <v>135</v>
      </c>
      <c r="BM147" s="171" t="s">
        <v>211</v>
      </c>
    </row>
    <row r="148" spans="1:65" s="2" customFormat="1" ht="21.75" customHeight="1">
      <c r="A148" s="29"/>
      <c r="B148" s="158"/>
      <c r="C148" s="159" t="s">
        <v>172</v>
      </c>
      <c r="D148" s="159" t="s">
        <v>131</v>
      </c>
      <c r="E148" s="160" t="s">
        <v>208</v>
      </c>
      <c r="F148" s="161" t="s">
        <v>209</v>
      </c>
      <c r="G148" s="162" t="s">
        <v>210</v>
      </c>
      <c r="H148" s="163">
        <v>10.907</v>
      </c>
      <c r="I148" s="164"/>
      <c r="J148" s="165">
        <f t="shared" si="20"/>
        <v>0</v>
      </c>
      <c r="K148" s="166"/>
      <c r="L148" s="30"/>
      <c r="M148" s="167" t="s">
        <v>1</v>
      </c>
      <c r="N148" s="168" t="s">
        <v>35</v>
      </c>
      <c r="O148" s="55"/>
      <c r="P148" s="169">
        <f t="shared" si="21"/>
        <v>0</v>
      </c>
      <c r="Q148" s="169">
        <v>0</v>
      </c>
      <c r="R148" s="169">
        <f t="shared" si="22"/>
        <v>0</v>
      </c>
      <c r="S148" s="169">
        <v>0</v>
      </c>
      <c r="T148" s="170">
        <f t="shared" si="2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135</v>
      </c>
      <c r="AT148" s="171" t="s">
        <v>131</v>
      </c>
      <c r="AU148" s="171" t="s">
        <v>136</v>
      </c>
      <c r="AY148" s="14" t="s">
        <v>129</v>
      </c>
      <c r="BE148" s="172">
        <f t="shared" si="24"/>
        <v>0</v>
      </c>
      <c r="BF148" s="172">
        <f t="shared" si="25"/>
        <v>0</v>
      </c>
      <c r="BG148" s="172">
        <f t="shared" si="26"/>
        <v>0</v>
      </c>
      <c r="BH148" s="172">
        <f t="shared" si="27"/>
        <v>0</v>
      </c>
      <c r="BI148" s="172">
        <f t="shared" si="28"/>
        <v>0</v>
      </c>
      <c r="BJ148" s="14" t="s">
        <v>136</v>
      </c>
      <c r="BK148" s="172">
        <f t="shared" si="29"/>
        <v>0</v>
      </c>
      <c r="BL148" s="14" t="s">
        <v>135</v>
      </c>
      <c r="BM148" s="171" t="s">
        <v>214</v>
      </c>
    </row>
    <row r="149" spans="1:65" s="2" customFormat="1" ht="21.75" customHeight="1">
      <c r="A149" s="29"/>
      <c r="B149" s="158"/>
      <c r="C149" s="159" t="s">
        <v>215</v>
      </c>
      <c r="D149" s="159" t="s">
        <v>131</v>
      </c>
      <c r="E149" s="160" t="s">
        <v>212</v>
      </c>
      <c r="F149" s="161" t="s">
        <v>213</v>
      </c>
      <c r="G149" s="162" t="s">
        <v>210</v>
      </c>
      <c r="H149" s="163">
        <v>218.14</v>
      </c>
      <c r="I149" s="164"/>
      <c r="J149" s="165">
        <f t="shared" si="20"/>
        <v>0</v>
      </c>
      <c r="K149" s="166"/>
      <c r="L149" s="30"/>
      <c r="M149" s="167" t="s">
        <v>1</v>
      </c>
      <c r="N149" s="168" t="s">
        <v>35</v>
      </c>
      <c r="O149" s="55"/>
      <c r="P149" s="169">
        <f t="shared" si="21"/>
        <v>0</v>
      </c>
      <c r="Q149" s="169">
        <v>0</v>
      </c>
      <c r="R149" s="169">
        <f t="shared" si="22"/>
        <v>0</v>
      </c>
      <c r="S149" s="169">
        <v>0</v>
      </c>
      <c r="T149" s="170">
        <f t="shared" si="2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71" t="s">
        <v>135</v>
      </c>
      <c r="AT149" s="171" t="s">
        <v>131</v>
      </c>
      <c r="AU149" s="171" t="s">
        <v>136</v>
      </c>
      <c r="AY149" s="14" t="s">
        <v>129</v>
      </c>
      <c r="BE149" s="172">
        <f t="shared" si="24"/>
        <v>0</v>
      </c>
      <c r="BF149" s="172">
        <f t="shared" si="25"/>
        <v>0</v>
      </c>
      <c r="BG149" s="172">
        <f t="shared" si="26"/>
        <v>0</v>
      </c>
      <c r="BH149" s="172">
        <f t="shared" si="27"/>
        <v>0</v>
      </c>
      <c r="BI149" s="172">
        <f t="shared" si="28"/>
        <v>0</v>
      </c>
      <c r="BJ149" s="14" t="s">
        <v>136</v>
      </c>
      <c r="BK149" s="172">
        <f t="shared" si="29"/>
        <v>0</v>
      </c>
      <c r="BL149" s="14" t="s">
        <v>135</v>
      </c>
      <c r="BM149" s="171" t="s">
        <v>218</v>
      </c>
    </row>
    <row r="150" spans="1:65" s="2" customFormat="1" ht="21.75" customHeight="1">
      <c r="A150" s="29"/>
      <c r="B150" s="158"/>
      <c r="C150" s="159" t="s">
        <v>175</v>
      </c>
      <c r="D150" s="159" t="s">
        <v>131</v>
      </c>
      <c r="E150" s="160" t="s">
        <v>216</v>
      </c>
      <c r="F150" s="161" t="s">
        <v>217</v>
      </c>
      <c r="G150" s="162" t="s">
        <v>210</v>
      </c>
      <c r="H150" s="163">
        <v>10.907</v>
      </c>
      <c r="I150" s="164"/>
      <c r="J150" s="165">
        <f t="shared" si="20"/>
        <v>0</v>
      </c>
      <c r="K150" s="166"/>
      <c r="L150" s="30"/>
      <c r="M150" s="167" t="s">
        <v>1</v>
      </c>
      <c r="N150" s="168" t="s">
        <v>35</v>
      </c>
      <c r="O150" s="55"/>
      <c r="P150" s="169">
        <f t="shared" si="21"/>
        <v>0</v>
      </c>
      <c r="Q150" s="169">
        <v>0</v>
      </c>
      <c r="R150" s="169">
        <f t="shared" si="22"/>
        <v>0</v>
      </c>
      <c r="S150" s="169">
        <v>0</v>
      </c>
      <c r="T150" s="170">
        <f t="shared" si="2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135</v>
      </c>
      <c r="AT150" s="171" t="s">
        <v>131</v>
      </c>
      <c r="AU150" s="171" t="s">
        <v>136</v>
      </c>
      <c r="AY150" s="14" t="s">
        <v>129</v>
      </c>
      <c r="BE150" s="172">
        <f t="shared" si="24"/>
        <v>0</v>
      </c>
      <c r="BF150" s="172">
        <f t="shared" si="25"/>
        <v>0</v>
      </c>
      <c r="BG150" s="172">
        <f t="shared" si="26"/>
        <v>0</v>
      </c>
      <c r="BH150" s="172">
        <f t="shared" si="27"/>
        <v>0</v>
      </c>
      <c r="BI150" s="172">
        <f t="shared" si="28"/>
        <v>0</v>
      </c>
      <c r="BJ150" s="14" t="s">
        <v>136</v>
      </c>
      <c r="BK150" s="172">
        <f t="shared" si="29"/>
        <v>0</v>
      </c>
      <c r="BL150" s="14" t="s">
        <v>135</v>
      </c>
      <c r="BM150" s="171" t="s">
        <v>221</v>
      </c>
    </row>
    <row r="151" spans="1:65" s="2" customFormat="1" ht="21.75" customHeight="1">
      <c r="A151" s="29"/>
      <c r="B151" s="158"/>
      <c r="C151" s="159" t="s">
        <v>224</v>
      </c>
      <c r="D151" s="159" t="s">
        <v>131</v>
      </c>
      <c r="E151" s="160" t="s">
        <v>219</v>
      </c>
      <c r="F151" s="161" t="s">
        <v>220</v>
      </c>
      <c r="G151" s="162" t="s">
        <v>210</v>
      </c>
      <c r="H151" s="163">
        <v>10.907</v>
      </c>
      <c r="I151" s="164"/>
      <c r="J151" s="165">
        <f t="shared" si="20"/>
        <v>0</v>
      </c>
      <c r="K151" s="166"/>
      <c r="L151" s="30"/>
      <c r="M151" s="167" t="s">
        <v>1</v>
      </c>
      <c r="N151" s="168" t="s">
        <v>35</v>
      </c>
      <c r="O151" s="55"/>
      <c r="P151" s="169">
        <f t="shared" si="21"/>
        <v>0</v>
      </c>
      <c r="Q151" s="169">
        <v>0</v>
      </c>
      <c r="R151" s="169">
        <f t="shared" si="22"/>
        <v>0</v>
      </c>
      <c r="S151" s="169">
        <v>0</v>
      </c>
      <c r="T151" s="170">
        <f t="shared" si="2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71" t="s">
        <v>135</v>
      </c>
      <c r="AT151" s="171" t="s">
        <v>131</v>
      </c>
      <c r="AU151" s="171" t="s">
        <v>136</v>
      </c>
      <c r="AY151" s="14" t="s">
        <v>129</v>
      </c>
      <c r="BE151" s="172">
        <f t="shared" si="24"/>
        <v>0</v>
      </c>
      <c r="BF151" s="172">
        <f t="shared" si="25"/>
        <v>0</v>
      </c>
      <c r="BG151" s="172">
        <f t="shared" si="26"/>
        <v>0</v>
      </c>
      <c r="BH151" s="172">
        <f t="shared" si="27"/>
        <v>0</v>
      </c>
      <c r="BI151" s="172">
        <f t="shared" si="28"/>
        <v>0</v>
      </c>
      <c r="BJ151" s="14" t="s">
        <v>136</v>
      </c>
      <c r="BK151" s="172">
        <f t="shared" si="29"/>
        <v>0</v>
      </c>
      <c r="BL151" s="14" t="s">
        <v>135</v>
      </c>
      <c r="BM151" s="171" t="s">
        <v>227</v>
      </c>
    </row>
    <row r="152" spans="1:65" s="12" customFormat="1" ht="22.9" customHeight="1">
      <c r="B152" s="145"/>
      <c r="D152" s="146" t="s">
        <v>68</v>
      </c>
      <c r="E152" s="156" t="s">
        <v>222</v>
      </c>
      <c r="F152" s="156" t="s">
        <v>223</v>
      </c>
      <c r="I152" s="148"/>
      <c r="J152" s="157">
        <f>BK152</f>
        <v>0</v>
      </c>
      <c r="L152" s="145"/>
      <c r="M152" s="150"/>
      <c r="N152" s="151"/>
      <c r="O152" s="151"/>
      <c r="P152" s="152">
        <f>P153</f>
        <v>0</v>
      </c>
      <c r="Q152" s="151"/>
      <c r="R152" s="152">
        <f>R153</f>
        <v>0</v>
      </c>
      <c r="S152" s="151"/>
      <c r="T152" s="153">
        <f>T153</f>
        <v>0</v>
      </c>
      <c r="AR152" s="146" t="s">
        <v>77</v>
      </c>
      <c r="AT152" s="154" t="s">
        <v>68</v>
      </c>
      <c r="AU152" s="154" t="s">
        <v>77</v>
      </c>
      <c r="AY152" s="146" t="s">
        <v>129</v>
      </c>
      <c r="BK152" s="155">
        <f>BK153</f>
        <v>0</v>
      </c>
    </row>
    <row r="153" spans="1:65" s="2" customFormat="1" ht="21.75" customHeight="1">
      <c r="A153" s="29"/>
      <c r="B153" s="158"/>
      <c r="C153" s="159" t="s">
        <v>179</v>
      </c>
      <c r="D153" s="159" t="s">
        <v>131</v>
      </c>
      <c r="E153" s="160" t="s">
        <v>225</v>
      </c>
      <c r="F153" s="161" t="s">
        <v>226</v>
      </c>
      <c r="G153" s="162" t="s">
        <v>210</v>
      </c>
      <c r="H153" s="163">
        <v>18.189</v>
      </c>
      <c r="I153" s="164"/>
      <c r="J153" s="165">
        <f>ROUND(I153*H153,2)</f>
        <v>0</v>
      </c>
      <c r="K153" s="166"/>
      <c r="L153" s="30"/>
      <c r="M153" s="167" t="s">
        <v>1</v>
      </c>
      <c r="N153" s="168" t="s">
        <v>35</v>
      </c>
      <c r="O153" s="55"/>
      <c r="P153" s="169">
        <f>O153*H153</f>
        <v>0</v>
      </c>
      <c r="Q153" s="169">
        <v>0</v>
      </c>
      <c r="R153" s="169">
        <f>Q153*H153</f>
        <v>0</v>
      </c>
      <c r="S153" s="169">
        <v>0</v>
      </c>
      <c r="T153" s="170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71" t="s">
        <v>135</v>
      </c>
      <c r="AT153" s="171" t="s">
        <v>131</v>
      </c>
      <c r="AU153" s="171" t="s">
        <v>136</v>
      </c>
      <c r="AY153" s="14" t="s">
        <v>129</v>
      </c>
      <c r="BE153" s="172">
        <f>IF(N153="základná",J153,0)</f>
        <v>0</v>
      </c>
      <c r="BF153" s="172">
        <f>IF(N153="znížená",J153,0)</f>
        <v>0</v>
      </c>
      <c r="BG153" s="172">
        <f>IF(N153="zákl. prenesená",J153,0)</f>
        <v>0</v>
      </c>
      <c r="BH153" s="172">
        <f>IF(N153="zníž. prenesená",J153,0)</f>
        <v>0</v>
      </c>
      <c r="BI153" s="172">
        <f>IF(N153="nulová",J153,0)</f>
        <v>0</v>
      </c>
      <c r="BJ153" s="14" t="s">
        <v>136</v>
      </c>
      <c r="BK153" s="172">
        <f>ROUND(I153*H153,2)</f>
        <v>0</v>
      </c>
      <c r="BL153" s="14" t="s">
        <v>135</v>
      </c>
      <c r="BM153" s="171" t="s">
        <v>254</v>
      </c>
    </row>
    <row r="154" spans="1:65" s="12" customFormat="1" ht="25.9" customHeight="1">
      <c r="B154" s="145"/>
      <c r="D154" s="146" t="s">
        <v>68</v>
      </c>
      <c r="E154" s="147" t="s">
        <v>249</v>
      </c>
      <c r="F154" s="147" t="s">
        <v>250</v>
      </c>
      <c r="I154" s="148"/>
      <c r="J154" s="149">
        <f>BK154</f>
        <v>0</v>
      </c>
      <c r="L154" s="145"/>
      <c r="M154" s="150"/>
      <c r="N154" s="151"/>
      <c r="O154" s="151"/>
      <c r="P154" s="152">
        <f>P155</f>
        <v>0</v>
      </c>
      <c r="Q154" s="151"/>
      <c r="R154" s="152">
        <f>R155</f>
        <v>0</v>
      </c>
      <c r="S154" s="151"/>
      <c r="T154" s="153">
        <f>T155</f>
        <v>0</v>
      </c>
      <c r="AR154" s="146" t="s">
        <v>148</v>
      </c>
      <c r="AT154" s="154" t="s">
        <v>68</v>
      </c>
      <c r="AU154" s="154" t="s">
        <v>69</v>
      </c>
      <c r="AY154" s="146" t="s">
        <v>129</v>
      </c>
      <c r="BK154" s="155">
        <f>BK155</f>
        <v>0</v>
      </c>
    </row>
    <row r="155" spans="1:65" s="2" customFormat="1" ht="33" customHeight="1">
      <c r="A155" s="29"/>
      <c r="B155" s="158"/>
      <c r="C155" s="159" t="s">
        <v>233</v>
      </c>
      <c r="D155" s="159" t="s">
        <v>131</v>
      </c>
      <c r="E155" s="160" t="s">
        <v>251</v>
      </c>
      <c r="F155" s="161" t="s">
        <v>252</v>
      </c>
      <c r="G155" s="162" t="s">
        <v>253</v>
      </c>
      <c r="H155" s="163">
        <v>1</v>
      </c>
      <c r="I155" s="164"/>
      <c r="J155" s="165">
        <f>ROUND(I155*H155,2)</f>
        <v>0</v>
      </c>
      <c r="K155" s="166"/>
      <c r="L155" s="30"/>
      <c r="M155" s="184" t="s">
        <v>1</v>
      </c>
      <c r="N155" s="185" t="s">
        <v>35</v>
      </c>
      <c r="O155" s="186"/>
      <c r="P155" s="187">
        <f>O155*H155</f>
        <v>0</v>
      </c>
      <c r="Q155" s="187">
        <v>0</v>
      </c>
      <c r="R155" s="187">
        <f>Q155*H155</f>
        <v>0</v>
      </c>
      <c r="S155" s="187">
        <v>0</v>
      </c>
      <c r="T155" s="188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71" t="s">
        <v>135</v>
      </c>
      <c r="AT155" s="171" t="s">
        <v>131</v>
      </c>
      <c r="AU155" s="171" t="s">
        <v>77</v>
      </c>
      <c r="AY155" s="14" t="s">
        <v>129</v>
      </c>
      <c r="BE155" s="172">
        <f>IF(N155="základná",J155,0)</f>
        <v>0</v>
      </c>
      <c r="BF155" s="172">
        <f>IF(N155="znížená",J155,0)</f>
        <v>0</v>
      </c>
      <c r="BG155" s="172">
        <f>IF(N155="zákl. prenesená",J155,0)</f>
        <v>0</v>
      </c>
      <c r="BH155" s="172">
        <f>IF(N155="zníž. prenesená",J155,0)</f>
        <v>0</v>
      </c>
      <c r="BI155" s="172">
        <f>IF(N155="nulová",J155,0)</f>
        <v>0</v>
      </c>
      <c r="BJ155" s="14" t="s">
        <v>136</v>
      </c>
      <c r="BK155" s="172">
        <f>ROUND(I155*H155,2)</f>
        <v>0</v>
      </c>
      <c r="BL155" s="14" t="s">
        <v>135</v>
      </c>
      <c r="BM155" s="171" t="s">
        <v>309</v>
      </c>
    </row>
    <row r="156" spans="1:65" s="2" customFormat="1" ht="6.95" customHeight="1">
      <c r="A156" s="29"/>
      <c r="B156" s="44"/>
      <c r="C156" s="45"/>
      <c r="D156" s="45"/>
      <c r="E156" s="45"/>
      <c r="F156" s="45"/>
      <c r="G156" s="45"/>
      <c r="H156" s="45"/>
      <c r="I156" s="117"/>
      <c r="J156" s="45"/>
      <c r="K156" s="45"/>
      <c r="L156" s="30"/>
      <c r="M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</sheetData>
  <autoFilter ref="C121:K155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73"/>
  <sheetViews>
    <sheetView showGridLines="0" topLeftCell="A150" workbookViewId="0">
      <selection activeCell="J119" sqref="J119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87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100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Opravy a  rekonštrukcie miestnych komunikácií a chodníkov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101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hidden="1" customHeight="1">
      <c r="A9" s="29"/>
      <c r="B9" s="30"/>
      <c r="C9" s="29"/>
      <c r="D9" s="29"/>
      <c r="E9" s="211" t="s">
        <v>310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01"/>
      <c r="G18" s="201"/>
      <c r="H18" s="201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05" t="s">
        <v>1</v>
      </c>
      <c r="F27" s="205"/>
      <c r="G27" s="205"/>
      <c r="H27" s="205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ROUND(J125,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ROUND((SUM(BE125:BE172)),  2)</f>
        <v>0</v>
      </c>
      <c r="G33" s="29"/>
      <c r="H33" s="29"/>
      <c r="I33" s="104">
        <v>0.2</v>
      </c>
      <c r="J33" s="103">
        <f>ROUND(((SUM(BE125:BE172))*I33),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ROUND((SUM(BF125:BF172)),  2)</f>
        <v>0</v>
      </c>
      <c r="G34" s="29"/>
      <c r="H34" s="29"/>
      <c r="I34" s="104">
        <v>0.2</v>
      </c>
      <c r="J34" s="103">
        <f>ROUND(((SUM(BF125:BF172))*I34),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ROUND((SUM(BG125:BG172)),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ROUND((SUM(BH125:BH172)),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ROUND((SUM(BI125:BI172)),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103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Opravy a  rekonštrukcie miestnych komunikácií a chodníkov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hidden="1" customHeight="1">
      <c r="A87" s="29"/>
      <c r="B87" s="30"/>
      <c r="C87" s="29"/>
      <c r="D87" s="29"/>
      <c r="E87" s="211" t="str">
        <f>E9</f>
        <v>4. -  Rekonštrukcia  komunikácie na Orechovej u. od RD s.č. 2335-12 po križovatku s ul. Fučíkové sady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104</v>
      </c>
      <c r="D94" s="105"/>
      <c r="E94" s="105"/>
      <c r="F94" s="105"/>
      <c r="G94" s="105"/>
      <c r="H94" s="105"/>
      <c r="I94" s="120"/>
      <c r="J94" s="121" t="s">
        <v>105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106</v>
      </c>
      <c r="D96" s="29"/>
      <c r="E96" s="29"/>
      <c r="F96" s="29"/>
      <c r="G96" s="29"/>
      <c r="H96" s="29"/>
      <c r="I96" s="93"/>
      <c r="J96" s="68">
        <f>J125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107</v>
      </c>
    </row>
    <row r="97" spans="1:31" s="9" customFormat="1" ht="24.95" hidden="1" customHeight="1">
      <c r="B97" s="123"/>
      <c r="D97" s="124" t="s">
        <v>256</v>
      </c>
      <c r="E97" s="125"/>
      <c r="F97" s="125"/>
      <c r="G97" s="125"/>
      <c r="H97" s="125"/>
      <c r="I97" s="126"/>
      <c r="J97" s="127">
        <f>J126</f>
        <v>0</v>
      </c>
      <c r="L97" s="123"/>
    </row>
    <row r="98" spans="1:31" s="10" customFormat="1" ht="19.899999999999999" hidden="1" customHeight="1">
      <c r="B98" s="128"/>
      <c r="D98" s="129" t="s">
        <v>109</v>
      </c>
      <c r="E98" s="130"/>
      <c r="F98" s="130"/>
      <c r="G98" s="130"/>
      <c r="H98" s="130"/>
      <c r="I98" s="131"/>
      <c r="J98" s="132">
        <f>J127</f>
        <v>0</v>
      </c>
      <c r="L98" s="128"/>
    </row>
    <row r="99" spans="1:31" s="10" customFormat="1" ht="19.899999999999999" hidden="1" customHeight="1">
      <c r="B99" s="128"/>
      <c r="D99" s="129" t="s">
        <v>311</v>
      </c>
      <c r="E99" s="130"/>
      <c r="F99" s="130"/>
      <c r="G99" s="130"/>
      <c r="H99" s="130"/>
      <c r="I99" s="131"/>
      <c r="J99" s="132">
        <f>J139</f>
        <v>0</v>
      </c>
      <c r="L99" s="128"/>
    </row>
    <row r="100" spans="1:31" s="10" customFormat="1" ht="19.899999999999999" hidden="1" customHeight="1">
      <c r="B100" s="128"/>
      <c r="D100" s="129" t="s">
        <v>110</v>
      </c>
      <c r="E100" s="130"/>
      <c r="F100" s="130"/>
      <c r="G100" s="130"/>
      <c r="H100" s="130"/>
      <c r="I100" s="131"/>
      <c r="J100" s="132">
        <f>J142</f>
        <v>0</v>
      </c>
      <c r="L100" s="128"/>
    </row>
    <row r="101" spans="1:31" s="10" customFormat="1" ht="19.899999999999999" hidden="1" customHeight="1">
      <c r="B101" s="128"/>
      <c r="D101" s="129" t="s">
        <v>312</v>
      </c>
      <c r="E101" s="130"/>
      <c r="F101" s="130"/>
      <c r="G101" s="130"/>
      <c r="H101" s="130"/>
      <c r="I101" s="131"/>
      <c r="J101" s="132">
        <f>J149</f>
        <v>0</v>
      </c>
      <c r="L101" s="128"/>
    </row>
    <row r="102" spans="1:31" s="10" customFormat="1" ht="19.899999999999999" hidden="1" customHeight="1">
      <c r="B102" s="128"/>
      <c r="D102" s="129" t="s">
        <v>111</v>
      </c>
      <c r="E102" s="130"/>
      <c r="F102" s="130"/>
      <c r="G102" s="130"/>
      <c r="H102" s="130"/>
      <c r="I102" s="131"/>
      <c r="J102" s="132">
        <f>J152</f>
        <v>0</v>
      </c>
      <c r="L102" s="128"/>
    </row>
    <row r="103" spans="1:31" s="10" customFormat="1" ht="19.899999999999999" hidden="1" customHeight="1">
      <c r="B103" s="128"/>
      <c r="D103" s="129" t="s">
        <v>112</v>
      </c>
      <c r="E103" s="130"/>
      <c r="F103" s="130"/>
      <c r="G103" s="130"/>
      <c r="H103" s="130"/>
      <c r="I103" s="131"/>
      <c r="J103" s="132">
        <f>J163</f>
        <v>0</v>
      </c>
      <c r="L103" s="128"/>
    </row>
    <row r="104" spans="1:31" s="9" customFormat="1" ht="24.95" hidden="1" customHeight="1">
      <c r="B104" s="123"/>
      <c r="D104" s="124" t="s">
        <v>313</v>
      </c>
      <c r="E104" s="125"/>
      <c r="F104" s="125"/>
      <c r="G104" s="125"/>
      <c r="H104" s="125"/>
      <c r="I104" s="126"/>
      <c r="J104" s="127">
        <f>J165</f>
        <v>0</v>
      </c>
      <c r="L104" s="123"/>
    </row>
    <row r="105" spans="1:31" s="9" customFormat="1" ht="24.95" hidden="1" customHeight="1">
      <c r="B105" s="123"/>
      <c r="D105" s="124" t="s">
        <v>114</v>
      </c>
      <c r="E105" s="125"/>
      <c r="F105" s="125"/>
      <c r="G105" s="125"/>
      <c r="H105" s="125"/>
      <c r="I105" s="126"/>
      <c r="J105" s="127">
        <f>J171</f>
        <v>0</v>
      </c>
      <c r="L105" s="123"/>
    </row>
    <row r="106" spans="1:31" s="2" customFormat="1" ht="21.75" hidden="1" customHeight="1">
      <c r="A106" s="29"/>
      <c r="B106" s="30"/>
      <c r="C106" s="29"/>
      <c r="D106" s="29"/>
      <c r="E106" s="29"/>
      <c r="F106" s="29"/>
      <c r="G106" s="29"/>
      <c r="H106" s="29"/>
      <c r="I106" s="93"/>
      <c r="J106" s="29"/>
      <c r="K106" s="29"/>
      <c r="L106" s="3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s="2" customFormat="1" ht="6.95" hidden="1" customHeight="1">
      <c r="A107" s="29"/>
      <c r="B107" s="44"/>
      <c r="C107" s="45"/>
      <c r="D107" s="45"/>
      <c r="E107" s="45"/>
      <c r="F107" s="45"/>
      <c r="G107" s="45"/>
      <c r="H107" s="45"/>
      <c r="I107" s="117"/>
      <c r="J107" s="45"/>
      <c r="K107" s="45"/>
      <c r="L107" s="3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hidden="1"/>
    <row r="109" spans="1:31" hidden="1"/>
    <row r="110" spans="1:31" hidden="1"/>
    <row r="111" spans="1:31" s="2" customFormat="1" ht="6.95" customHeight="1">
      <c r="A111" s="29"/>
      <c r="B111" s="46"/>
      <c r="C111" s="47"/>
      <c r="D111" s="47"/>
      <c r="E111" s="47"/>
      <c r="F111" s="47"/>
      <c r="G111" s="47"/>
      <c r="H111" s="47"/>
      <c r="I111" s="118"/>
      <c r="J111" s="47"/>
      <c r="K111" s="47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24.95" customHeight="1">
      <c r="A112" s="29"/>
      <c r="B112" s="30"/>
      <c r="C112" s="18" t="s">
        <v>115</v>
      </c>
      <c r="D112" s="29"/>
      <c r="E112" s="29"/>
      <c r="F112" s="29"/>
      <c r="G112" s="29"/>
      <c r="H112" s="29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6.95" customHeight="1">
      <c r="A113" s="29"/>
      <c r="B113" s="30"/>
      <c r="C113" s="29"/>
      <c r="D113" s="29"/>
      <c r="E113" s="29"/>
      <c r="F113" s="29"/>
      <c r="G113" s="29"/>
      <c r="H113" s="29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2" customHeight="1">
      <c r="A114" s="29"/>
      <c r="B114" s="30"/>
      <c r="C114" s="24" t="s">
        <v>14</v>
      </c>
      <c r="D114" s="29"/>
      <c r="E114" s="29"/>
      <c r="F114" s="29"/>
      <c r="G114" s="29"/>
      <c r="H114" s="29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6.5" customHeight="1">
      <c r="A115" s="29"/>
      <c r="B115" s="30"/>
      <c r="C115" s="29"/>
      <c r="D115" s="29"/>
      <c r="E115" s="229" t="str">
        <f>E7</f>
        <v>Opravy a  rekonštrukcie miestnych komunikácií a chodníkov v Humennom</v>
      </c>
      <c r="F115" s="230"/>
      <c r="G115" s="230"/>
      <c r="H115" s="230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101</v>
      </c>
      <c r="D116" s="29"/>
      <c r="E116" s="29"/>
      <c r="F116" s="29"/>
      <c r="G116" s="29"/>
      <c r="H116" s="29"/>
      <c r="I116" s="93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24.75" customHeight="1">
      <c r="A117" s="29"/>
      <c r="B117" s="30"/>
      <c r="C117" s="29"/>
      <c r="D117" s="29"/>
      <c r="E117" s="211" t="str">
        <f>E9</f>
        <v>4. -  Rekonštrukcia  komunikácie na Orechovej u. od RD s.č. 2335-12 po križovatku s ul. Fučíkové sady</v>
      </c>
      <c r="F117" s="228"/>
      <c r="G117" s="228"/>
      <c r="H117" s="228"/>
      <c r="I117" s="93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6.95" customHeight="1">
      <c r="A118" s="29"/>
      <c r="B118" s="30"/>
      <c r="C118" s="29"/>
      <c r="D118" s="29"/>
      <c r="E118" s="29"/>
      <c r="F118" s="29"/>
      <c r="G118" s="29"/>
      <c r="H118" s="29"/>
      <c r="I118" s="93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2" customHeight="1">
      <c r="A119" s="29"/>
      <c r="B119" s="30"/>
      <c r="C119" s="24" t="s">
        <v>17</v>
      </c>
      <c r="D119" s="29"/>
      <c r="E119" s="29"/>
      <c r="F119" s="22" t="str">
        <f>F12</f>
        <v xml:space="preserve"> </v>
      </c>
      <c r="G119" s="29"/>
      <c r="H119" s="29"/>
      <c r="I119" s="94" t="s">
        <v>19</v>
      </c>
      <c r="J119" s="52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6.95" customHeight="1">
      <c r="A120" s="29"/>
      <c r="B120" s="30"/>
      <c r="C120" s="29"/>
      <c r="D120" s="29"/>
      <c r="E120" s="29"/>
      <c r="F120" s="29"/>
      <c r="G120" s="29"/>
      <c r="H120" s="29"/>
      <c r="I120" s="93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15.2" customHeight="1">
      <c r="A121" s="29"/>
      <c r="B121" s="30"/>
      <c r="C121" s="24" t="s">
        <v>20</v>
      </c>
      <c r="D121" s="29"/>
      <c r="E121" s="29"/>
      <c r="F121" s="22" t="str">
        <f>E15</f>
        <v xml:space="preserve"> </v>
      </c>
      <c r="G121" s="29"/>
      <c r="H121" s="29"/>
      <c r="I121" s="94" t="s">
        <v>25</v>
      </c>
      <c r="J121" s="27" t="str">
        <f>E21</f>
        <v xml:space="preserve"> </v>
      </c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2" customFormat="1" ht="15.2" customHeight="1">
      <c r="A122" s="29"/>
      <c r="B122" s="30"/>
      <c r="C122" s="24" t="s">
        <v>23</v>
      </c>
      <c r="D122" s="29"/>
      <c r="E122" s="29"/>
      <c r="F122" s="22" t="str">
        <f>IF(E18="","",E18)</f>
        <v>Vyplň údaj</v>
      </c>
      <c r="G122" s="29"/>
      <c r="H122" s="29"/>
      <c r="I122" s="94" t="s">
        <v>27</v>
      </c>
      <c r="J122" s="27" t="str">
        <f>E24</f>
        <v xml:space="preserve"> </v>
      </c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65" s="2" customFormat="1" ht="10.35" customHeight="1">
      <c r="A123" s="29"/>
      <c r="B123" s="30"/>
      <c r="C123" s="29"/>
      <c r="D123" s="29"/>
      <c r="E123" s="29"/>
      <c r="F123" s="29"/>
      <c r="G123" s="29"/>
      <c r="H123" s="29"/>
      <c r="I123" s="93"/>
      <c r="J123" s="29"/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65" s="11" customFormat="1" ht="29.25" customHeight="1">
      <c r="A124" s="133"/>
      <c r="B124" s="134"/>
      <c r="C124" s="135" t="s">
        <v>116</v>
      </c>
      <c r="D124" s="136" t="s">
        <v>54</v>
      </c>
      <c r="E124" s="136" t="s">
        <v>50</v>
      </c>
      <c r="F124" s="136" t="s">
        <v>51</v>
      </c>
      <c r="G124" s="136" t="s">
        <v>117</v>
      </c>
      <c r="H124" s="136" t="s">
        <v>118</v>
      </c>
      <c r="I124" s="137" t="s">
        <v>119</v>
      </c>
      <c r="J124" s="138" t="s">
        <v>105</v>
      </c>
      <c r="K124" s="139" t="s">
        <v>120</v>
      </c>
      <c r="L124" s="140"/>
      <c r="M124" s="59" t="s">
        <v>1</v>
      </c>
      <c r="N124" s="60" t="s">
        <v>33</v>
      </c>
      <c r="O124" s="60" t="s">
        <v>121</v>
      </c>
      <c r="P124" s="60" t="s">
        <v>122</v>
      </c>
      <c r="Q124" s="60" t="s">
        <v>123</v>
      </c>
      <c r="R124" s="60" t="s">
        <v>124</v>
      </c>
      <c r="S124" s="60" t="s">
        <v>125</v>
      </c>
      <c r="T124" s="61" t="s">
        <v>126</v>
      </c>
      <c r="U124" s="133"/>
      <c r="V124" s="133"/>
      <c r="W124" s="133"/>
      <c r="X124" s="133"/>
      <c r="Y124" s="133"/>
      <c r="Z124" s="133"/>
      <c r="AA124" s="133"/>
      <c r="AB124" s="133"/>
      <c r="AC124" s="133"/>
      <c r="AD124" s="133"/>
      <c r="AE124" s="133"/>
    </row>
    <row r="125" spans="1:65" s="2" customFormat="1" ht="22.9" customHeight="1">
      <c r="A125" s="29"/>
      <c r="B125" s="30"/>
      <c r="C125" s="66" t="s">
        <v>106</v>
      </c>
      <c r="D125" s="29"/>
      <c r="E125" s="29"/>
      <c r="F125" s="29"/>
      <c r="G125" s="29"/>
      <c r="H125" s="29"/>
      <c r="I125" s="93"/>
      <c r="J125" s="141">
        <f>BK125</f>
        <v>0</v>
      </c>
      <c r="K125" s="29"/>
      <c r="L125" s="30"/>
      <c r="M125" s="62"/>
      <c r="N125" s="53"/>
      <c r="O125" s="63"/>
      <c r="P125" s="142">
        <f>P126+P165+P171</f>
        <v>0</v>
      </c>
      <c r="Q125" s="63"/>
      <c r="R125" s="142">
        <f>R126+R165+R171</f>
        <v>13.009419999999999</v>
      </c>
      <c r="S125" s="63"/>
      <c r="T125" s="143">
        <f>T126+T165+T171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T125" s="14" t="s">
        <v>68</v>
      </c>
      <c r="AU125" s="14" t="s">
        <v>107</v>
      </c>
      <c r="BK125" s="144">
        <f>BK126+BK165+BK171</f>
        <v>0</v>
      </c>
    </row>
    <row r="126" spans="1:65" s="12" customFormat="1" ht="25.9" customHeight="1">
      <c r="B126" s="145"/>
      <c r="D126" s="146" t="s">
        <v>68</v>
      </c>
      <c r="E126" s="147" t="s">
        <v>127</v>
      </c>
      <c r="F126" s="147" t="s">
        <v>257</v>
      </c>
      <c r="I126" s="148"/>
      <c r="J126" s="149">
        <f>BK126</f>
        <v>0</v>
      </c>
      <c r="L126" s="145"/>
      <c r="M126" s="150"/>
      <c r="N126" s="151"/>
      <c r="O126" s="151"/>
      <c r="P126" s="152">
        <f>P127+P139+P142+P149+P152+P163</f>
        <v>0</v>
      </c>
      <c r="Q126" s="151"/>
      <c r="R126" s="152">
        <f>R127+R139+R142+R149+R152+R163</f>
        <v>13.009419999999999</v>
      </c>
      <c r="S126" s="151"/>
      <c r="T126" s="153">
        <f>T127+T139+T142+T149+T152+T163</f>
        <v>0</v>
      </c>
      <c r="AR126" s="146" t="s">
        <v>77</v>
      </c>
      <c r="AT126" s="154" t="s">
        <v>68</v>
      </c>
      <c r="AU126" s="154" t="s">
        <v>69</v>
      </c>
      <c r="AY126" s="146" t="s">
        <v>129</v>
      </c>
      <c r="BK126" s="155">
        <f>BK127+BK139+BK142+BK149+BK152+BK163</f>
        <v>0</v>
      </c>
    </row>
    <row r="127" spans="1:65" s="12" customFormat="1" ht="22.9" customHeight="1">
      <c r="B127" s="145"/>
      <c r="D127" s="146" t="s">
        <v>68</v>
      </c>
      <c r="E127" s="156" t="s">
        <v>77</v>
      </c>
      <c r="F127" s="156" t="s">
        <v>130</v>
      </c>
      <c r="I127" s="148"/>
      <c r="J127" s="157">
        <f>BK127</f>
        <v>0</v>
      </c>
      <c r="L127" s="145"/>
      <c r="M127" s="150"/>
      <c r="N127" s="151"/>
      <c r="O127" s="151"/>
      <c r="P127" s="152">
        <f>SUM(P128:P138)</f>
        <v>0</v>
      </c>
      <c r="Q127" s="151"/>
      <c r="R127" s="152">
        <f>SUM(R128:R138)</f>
        <v>0</v>
      </c>
      <c r="S127" s="151"/>
      <c r="T127" s="153">
        <f>SUM(T128:T138)</f>
        <v>0</v>
      </c>
      <c r="AR127" s="146" t="s">
        <v>77</v>
      </c>
      <c r="AT127" s="154" t="s">
        <v>68</v>
      </c>
      <c r="AU127" s="154" t="s">
        <v>77</v>
      </c>
      <c r="AY127" s="146" t="s">
        <v>129</v>
      </c>
      <c r="BK127" s="155">
        <f>SUM(BK128:BK138)</f>
        <v>0</v>
      </c>
    </row>
    <row r="128" spans="1:65" s="2" customFormat="1" ht="21.75" customHeight="1">
      <c r="A128" s="29"/>
      <c r="B128" s="158"/>
      <c r="C128" s="159" t="s">
        <v>77</v>
      </c>
      <c r="D128" s="159" t="s">
        <v>131</v>
      </c>
      <c r="E128" s="160" t="s">
        <v>314</v>
      </c>
      <c r="F128" s="161" t="s">
        <v>315</v>
      </c>
      <c r="G128" s="162" t="s">
        <v>134</v>
      </c>
      <c r="H128" s="163">
        <v>60</v>
      </c>
      <c r="I128" s="164"/>
      <c r="J128" s="165">
        <f t="shared" ref="J128:J138" si="0">ROUND(I128*H128,2)</f>
        <v>0</v>
      </c>
      <c r="K128" s="166"/>
      <c r="L128" s="30"/>
      <c r="M128" s="167" t="s">
        <v>1</v>
      </c>
      <c r="N128" s="168" t="s">
        <v>35</v>
      </c>
      <c r="O128" s="55"/>
      <c r="P128" s="169">
        <f t="shared" ref="P128:P138" si="1">O128*H128</f>
        <v>0</v>
      </c>
      <c r="Q128" s="169">
        <v>0</v>
      </c>
      <c r="R128" s="169">
        <f t="shared" ref="R128:R138" si="2">Q128*H128</f>
        <v>0</v>
      </c>
      <c r="S128" s="169">
        <v>0</v>
      </c>
      <c r="T128" s="170">
        <f t="shared" ref="T128:T138" si="3"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135</v>
      </c>
      <c r="AT128" s="171" t="s">
        <v>131</v>
      </c>
      <c r="AU128" s="171" t="s">
        <v>136</v>
      </c>
      <c r="AY128" s="14" t="s">
        <v>129</v>
      </c>
      <c r="BE128" s="172">
        <f t="shared" ref="BE128:BE138" si="4">IF(N128="základná",J128,0)</f>
        <v>0</v>
      </c>
      <c r="BF128" s="172">
        <f t="shared" ref="BF128:BF138" si="5">IF(N128="znížená",J128,0)</f>
        <v>0</v>
      </c>
      <c r="BG128" s="172">
        <f t="shared" ref="BG128:BG138" si="6">IF(N128="zákl. prenesená",J128,0)</f>
        <v>0</v>
      </c>
      <c r="BH128" s="172">
        <f t="shared" ref="BH128:BH138" si="7">IF(N128="zníž. prenesená",J128,0)</f>
        <v>0</v>
      </c>
      <c r="BI128" s="172">
        <f t="shared" ref="BI128:BI138" si="8">IF(N128="nulová",J128,0)</f>
        <v>0</v>
      </c>
      <c r="BJ128" s="14" t="s">
        <v>136</v>
      </c>
      <c r="BK128" s="172">
        <f t="shared" ref="BK128:BK138" si="9">ROUND(I128*H128,2)</f>
        <v>0</v>
      </c>
      <c r="BL128" s="14" t="s">
        <v>135</v>
      </c>
      <c r="BM128" s="171" t="s">
        <v>136</v>
      </c>
    </row>
    <row r="129" spans="1:65" s="2" customFormat="1" ht="21.75" customHeight="1">
      <c r="A129" s="29"/>
      <c r="B129" s="158"/>
      <c r="C129" s="159" t="s">
        <v>136</v>
      </c>
      <c r="D129" s="159" t="s">
        <v>131</v>
      </c>
      <c r="E129" s="160" t="s">
        <v>258</v>
      </c>
      <c r="F129" s="161" t="s">
        <v>259</v>
      </c>
      <c r="G129" s="162" t="s">
        <v>134</v>
      </c>
      <c r="H129" s="163">
        <v>60</v>
      </c>
      <c r="I129" s="164"/>
      <c r="J129" s="165">
        <f t="shared" si="0"/>
        <v>0</v>
      </c>
      <c r="K129" s="166"/>
      <c r="L129" s="30"/>
      <c r="M129" s="167" t="s">
        <v>1</v>
      </c>
      <c r="N129" s="168" t="s">
        <v>35</v>
      </c>
      <c r="O129" s="55"/>
      <c r="P129" s="169">
        <f t="shared" si="1"/>
        <v>0</v>
      </c>
      <c r="Q129" s="169">
        <v>0</v>
      </c>
      <c r="R129" s="169">
        <f t="shared" si="2"/>
        <v>0</v>
      </c>
      <c r="S129" s="169">
        <v>0</v>
      </c>
      <c r="T129" s="170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135</v>
      </c>
      <c r="AT129" s="171" t="s">
        <v>131</v>
      </c>
      <c r="AU129" s="171" t="s">
        <v>136</v>
      </c>
      <c r="AY129" s="14" t="s">
        <v>129</v>
      </c>
      <c r="BE129" s="172">
        <f t="shared" si="4"/>
        <v>0</v>
      </c>
      <c r="BF129" s="172">
        <f t="shared" si="5"/>
        <v>0</v>
      </c>
      <c r="BG129" s="172">
        <f t="shared" si="6"/>
        <v>0</v>
      </c>
      <c r="BH129" s="172">
        <f t="shared" si="7"/>
        <v>0</v>
      </c>
      <c r="BI129" s="172">
        <f t="shared" si="8"/>
        <v>0</v>
      </c>
      <c r="BJ129" s="14" t="s">
        <v>136</v>
      </c>
      <c r="BK129" s="172">
        <f t="shared" si="9"/>
        <v>0</v>
      </c>
      <c r="BL129" s="14" t="s">
        <v>135</v>
      </c>
      <c r="BM129" s="171" t="s">
        <v>135</v>
      </c>
    </row>
    <row r="130" spans="1:65" s="2" customFormat="1" ht="33" customHeight="1">
      <c r="A130" s="29"/>
      <c r="B130" s="158"/>
      <c r="C130" s="159" t="s">
        <v>140</v>
      </c>
      <c r="D130" s="159" t="s">
        <v>131</v>
      </c>
      <c r="E130" s="160" t="s">
        <v>316</v>
      </c>
      <c r="F130" s="161" t="s">
        <v>317</v>
      </c>
      <c r="G130" s="162" t="s">
        <v>134</v>
      </c>
      <c r="H130" s="163">
        <v>842.4</v>
      </c>
      <c r="I130" s="164"/>
      <c r="J130" s="165">
        <f t="shared" si="0"/>
        <v>0</v>
      </c>
      <c r="K130" s="166"/>
      <c r="L130" s="30"/>
      <c r="M130" s="167" t="s">
        <v>1</v>
      </c>
      <c r="N130" s="168" t="s">
        <v>35</v>
      </c>
      <c r="O130" s="55"/>
      <c r="P130" s="169">
        <f t="shared" si="1"/>
        <v>0</v>
      </c>
      <c r="Q130" s="169">
        <v>0</v>
      </c>
      <c r="R130" s="169">
        <f t="shared" si="2"/>
        <v>0</v>
      </c>
      <c r="S130" s="169">
        <v>0</v>
      </c>
      <c r="T130" s="170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136</v>
      </c>
      <c r="AY130" s="14" t="s">
        <v>129</v>
      </c>
      <c r="BE130" s="172">
        <f t="shared" si="4"/>
        <v>0</v>
      </c>
      <c r="BF130" s="172">
        <f t="shared" si="5"/>
        <v>0</v>
      </c>
      <c r="BG130" s="172">
        <f t="shared" si="6"/>
        <v>0</v>
      </c>
      <c r="BH130" s="172">
        <f t="shared" si="7"/>
        <v>0</v>
      </c>
      <c r="BI130" s="172">
        <f t="shared" si="8"/>
        <v>0</v>
      </c>
      <c r="BJ130" s="14" t="s">
        <v>136</v>
      </c>
      <c r="BK130" s="172">
        <f t="shared" si="9"/>
        <v>0</v>
      </c>
      <c r="BL130" s="14" t="s">
        <v>135</v>
      </c>
      <c r="BM130" s="171" t="s">
        <v>144</v>
      </c>
    </row>
    <row r="131" spans="1:65" s="2" customFormat="1" ht="21.75" customHeight="1">
      <c r="A131" s="29"/>
      <c r="B131" s="158"/>
      <c r="C131" s="159" t="s">
        <v>135</v>
      </c>
      <c r="D131" s="159" t="s">
        <v>131</v>
      </c>
      <c r="E131" s="160" t="s">
        <v>262</v>
      </c>
      <c r="F131" s="161" t="s">
        <v>263</v>
      </c>
      <c r="G131" s="162" t="s">
        <v>139</v>
      </c>
      <c r="H131" s="163">
        <v>40</v>
      </c>
      <c r="I131" s="164"/>
      <c r="J131" s="165">
        <f t="shared" si="0"/>
        <v>0</v>
      </c>
      <c r="K131" s="166"/>
      <c r="L131" s="30"/>
      <c r="M131" s="167" t="s">
        <v>1</v>
      </c>
      <c r="N131" s="168" t="s">
        <v>35</v>
      </c>
      <c r="O131" s="55"/>
      <c r="P131" s="169">
        <f t="shared" si="1"/>
        <v>0</v>
      </c>
      <c r="Q131" s="169">
        <v>0</v>
      </c>
      <c r="R131" s="169">
        <f t="shared" si="2"/>
        <v>0</v>
      </c>
      <c r="S131" s="169">
        <v>0</v>
      </c>
      <c r="T131" s="170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135</v>
      </c>
      <c r="AT131" s="171" t="s">
        <v>131</v>
      </c>
      <c r="AU131" s="171" t="s">
        <v>136</v>
      </c>
      <c r="AY131" s="14" t="s">
        <v>129</v>
      </c>
      <c r="BE131" s="172">
        <f t="shared" si="4"/>
        <v>0</v>
      </c>
      <c r="BF131" s="172">
        <f t="shared" si="5"/>
        <v>0</v>
      </c>
      <c r="BG131" s="172">
        <f t="shared" si="6"/>
        <v>0</v>
      </c>
      <c r="BH131" s="172">
        <f t="shared" si="7"/>
        <v>0</v>
      </c>
      <c r="BI131" s="172">
        <f t="shared" si="8"/>
        <v>0</v>
      </c>
      <c r="BJ131" s="14" t="s">
        <v>136</v>
      </c>
      <c r="BK131" s="172">
        <f t="shared" si="9"/>
        <v>0</v>
      </c>
      <c r="BL131" s="14" t="s">
        <v>135</v>
      </c>
      <c r="BM131" s="171" t="s">
        <v>147</v>
      </c>
    </row>
    <row r="132" spans="1:65" s="2" customFormat="1" ht="21.75" customHeight="1">
      <c r="A132" s="29"/>
      <c r="B132" s="158"/>
      <c r="C132" s="159" t="s">
        <v>148</v>
      </c>
      <c r="D132" s="159" t="s">
        <v>131</v>
      </c>
      <c r="E132" s="160" t="s">
        <v>145</v>
      </c>
      <c r="F132" s="161" t="s">
        <v>298</v>
      </c>
      <c r="G132" s="162" t="s">
        <v>143</v>
      </c>
      <c r="H132" s="163">
        <v>15.75</v>
      </c>
      <c r="I132" s="164"/>
      <c r="J132" s="165">
        <f t="shared" si="0"/>
        <v>0</v>
      </c>
      <c r="K132" s="166"/>
      <c r="L132" s="30"/>
      <c r="M132" s="167" t="s">
        <v>1</v>
      </c>
      <c r="N132" s="168" t="s">
        <v>35</v>
      </c>
      <c r="O132" s="55"/>
      <c r="P132" s="169">
        <f t="shared" si="1"/>
        <v>0</v>
      </c>
      <c r="Q132" s="169">
        <v>0</v>
      </c>
      <c r="R132" s="169">
        <f t="shared" si="2"/>
        <v>0</v>
      </c>
      <c r="S132" s="169">
        <v>0</v>
      </c>
      <c r="T132" s="170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71" t="s">
        <v>135</v>
      </c>
      <c r="AT132" s="171" t="s">
        <v>131</v>
      </c>
      <c r="AU132" s="171" t="s">
        <v>136</v>
      </c>
      <c r="AY132" s="14" t="s">
        <v>129</v>
      </c>
      <c r="BE132" s="172">
        <f t="shared" si="4"/>
        <v>0</v>
      </c>
      <c r="BF132" s="172">
        <f t="shared" si="5"/>
        <v>0</v>
      </c>
      <c r="BG132" s="172">
        <f t="shared" si="6"/>
        <v>0</v>
      </c>
      <c r="BH132" s="172">
        <f t="shared" si="7"/>
        <v>0</v>
      </c>
      <c r="BI132" s="172">
        <f t="shared" si="8"/>
        <v>0</v>
      </c>
      <c r="BJ132" s="14" t="s">
        <v>136</v>
      </c>
      <c r="BK132" s="172">
        <f t="shared" si="9"/>
        <v>0</v>
      </c>
      <c r="BL132" s="14" t="s">
        <v>135</v>
      </c>
      <c r="BM132" s="171" t="s">
        <v>151</v>
      </c>
    </row>
    <row r="133" spans="1:65" s="2" customFormat="1" ht="21.75" customHeight="1">
      <c r="A133" s="29"/>
      <c r="B133" s="158"/>
      <c r="C133" s="159" t="s">
        <v>144</v>
      </c>
      <c r="D133" s="159" t="s">
        <v>131</v>
      </c>
      <c r="E133" s="160" t="s">
        <v>149</v>
      </c>
      <c r="F133" s="161" t="s">
        <v>150</v>
      </c>
      <c r="G133" s="162" t="s">
        <v>143</v>
      </c>
      <c r="H133" s="163">
        <v>15.75</v>
      </c>
      <c r="I133" s="164"/>
      <c r="J133" s="165">
        <f t="shared" si="0"/>
        <v>0</v>
      </c>
      <c r="K133" s="166"/>
      <c r="L133" s="30"/>
      <c r="M133" s="167" t="s">
        <v>1</v>
      </c>
      <c r="N133" s="168" t="s">
        <v>35</v>
      </c>
      <c r="O133" s="55"/>
      <c r="P133" s="169">
        <f t="shared" si="1"/>
        <v>0</v>
      </c>
      <c r="Q133" s="169">
        <v>0</v>
      </c>
      <c r="R133" s="169">
        <f t="shared" si="2"/>
        <v>0</v>
      </c>
      <c r="S133" s="169">
        <v>0</v>
      </c>
      <c r="T133" s="170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135</v>
      </c>
      <c r="AT133" s="171" t="s">
        <v>131</v>
      </c>
      <c r="AU133" s="171" t="s">
        <v>136</v>
      </c>
      <c r="AY133" s="14" t="s">
        <v>129</v>
      </c>
      <c r="BE133" s="172">
        <f t="shared" si="4"/>
        <v>0</v>
      </c>
      <c r="BF133" s="172">
        <f t="shared" si="5"/>
        <v>0</v>
      </c>
      <c r="BG133" s="172">
        <f t="shared" si="6"/>
        <v>0</v>
      </c>
      <c r="BH133" s="172">
        <f t="shared" si="7"/>
        <v>0</v>
      </c>
      <c r="BI133" s="172">
        <f t="shared" si="8"/>
        <v>0</v>
      </c>
      <c r="BJ133" s="14" t="s">
        <v>136</v>
      </c>
      <c r="BK133" s="172">
        <f t="shared" si="9"/>
        <v>0</v>
      </c>
      <c r="BL133" s="14" t="s">
        <v>135</v>
      </c>
      <c r="BM133" s="171" t="s">
        <v>154</v>
      </c>
    </row>
    <row r="134" spans="1:65" s="2" customFormat="1" ht="21.75" customHeight="1">
      <c r="A134" s="29"/>
      <c r="B134" s="158"/>
      <c r="C134" s="159" t="s">
        <v>155</v>
      </c>
      <c r="D134" s="159" t="s">
        <v>131</v>
      </c>
      <c r="E134" s="160" t="s">
        <v>152</v>
      </c>
      <c r="F134" s="161" t="s">
        <v>153</v>
      </c>
      <c r="G134" s="162" t="s">
        <v>143</v>
      </c>
      <c r="H134" s="163">
        <v>15.75</v>
      </c>
      <c r="I134" s="164"/>
      <c r="J134" s="165">
        <f t="shared" si="0"/>
        <v>0</v>
      </c>
      <c r="K134" s="166"/>
      <c r="L134" s="30"/>
      <c r="M134" s="167" t="s">
        <v>1</v>
      </c>
      <c r="N134" s="168" t="s">
        <v>35</v>
      </c>
      <c r="O134" s="55"/>
      <c r="P134" s="169">
        <f t="shared" si="1"/>
        <v>0</v>
      </c>
      <c r="Q134" s="169">
        <v>0</v>
      </c>
      <c r="R134" s="169">
        <f t="shared" si="2"/>
        <v>0</v>
      </c>
      <c r="S134" s="169">
        <v>0</v>
      </c>
      <c r="T134" s="170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135</v>
      </c>
      <c r="AT134" s="171" t="s">
        <v>131</v>
      </c>
      <c r="AU134" s="171" t="s">
        <v>136</v>
      </c>
      <c r="AY134" s="14" t="s">
        <v>129</v>
      </c>
      <c r="BE134" s="172">
        <f t="shared" si="4"/>
        <v>0</v>
      </c>
      <c r="BF134" s="172">
        <f t="shared" si="5"/>
        <v>0</v>
      </c>
      <c r="BG134" s="172">
        <f t="shared" si="6"/>
        <v>0</v>
      </c>
      <c r="BH134" s="172">
        <f t="shared" si="7"/>
        <v>0</v>
      </c>
      <c r="BI134" s="172">
        <f t="shared" si="8"/>
        <v>0</v>
      </c>
      <c r="BJ134" s="14" t="s">
        <v>136</v>
      </c>
      <c r="BK134" s="172">
        <f t="shared" si="9"/>
        <v>0</v>
      </c>
      <c r="BL134" s="14" t="s">
        <v>135</v>
      </c>
      <c r="BM134" s="171" t="s">
        <v>158</v>
      </c>
    </row>
    <row r="135" spans="1:65" s="2" customFormat="1" ht="16.5" customHeight="1">
      <c r="A135" s="29"/>
      <c r="B135" s="158"/>
      <c r="C135" s="159" t="s">
        <v>147</v>
      </c>
      <c r="D135" s="159" t="s">
        <v>131</v>
      </c>
      <c r="E135" s="160" t="s">
        <v>159</v>
      </c>
      <c r="F135" s="161" t="s">
        <v>160</v>
      </c>
      <c r="G135" s="162" t="s">
        <v>134</v>
      </c>
      <c r="H135" s="163">
        <v>45</v>
      </c>
      <c r="I135" s="164"/>
      <c r="J135" s="165">
        <f t="shared" si="0"/>
        <v>0</v>
      </c>
      <c r="K135" s="166"/>
      <c r="L135" s="30"/>
      <c r="M135" s="167" t="s">
        <v>1</v>
      </c>
      <c r="N135" s="168" t="s">
        <v>35</v>
      </c>
      <c r="O135" s="55"/>
      <c r="P135" s="169">
        <f t="shared" si="1"/>
        <v>0</v>
      </c>
      <c r="Q135" s="169">
        <v>0</v>
      </c>
      <c r="R135" s="169">
        <f t="shared" si="2"/>
        <v>0</v>
      </c>
      <c r="S135" s="169">
        <v>0</v>
      </c>
      <c r="T135" s="170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135</v>
      </c>
      <c r="AT135" s="171" t="s">
        <v>131</v>
      </c>
      <c r="AU135" s="171" t="s">
        <v>136</v>
      </c>
      <c r="AY135" s="14" t="s">
        <v>129</v>
      </c>
      <c r="BE135" s="172">
        <f t="shared" si="4"/>
        <v>0</v>
      </c>
      <c r="BF135" s="172">
        <f t="shared" si="5"/>
        <v>0</v>
      </c>
      <c r="BG135" s="172">
        <f t="shared" si="6"/>
        <v>0</v>
      </c>
      <c r="BH135" s="172">
        <f t="shared" si="7"/>
        <v>0</v>
      </c>
      <c r="BI135" s="172">
        <f t="shared" si="8"/>
        <v>0</v>
      </c>
      <c r="BJ135" s="14" t="s">
        <v>136</v>
      </c>
      <c r="BK135" s="172">
        <f t="shared" si="9"/>
        <v>0</v>
      </c>
      <c r="BL135" s="14" t="s">
        <v>135</v>
      </c>
      <c r="BM135" s="171" t="s">
        <v>161</v>
      </c>
    </row>
    <row r="136" spans="1:65" s="2" customFormat="1" ht="16.5" customHeight="1">
      <c r="A136" s="29"/>
      <c r="B136" s="158"/>
      <c r="C136" s="173" t="s">
        <v>162</v>
      </c>
      <c r="D136" s="173" t="s">
        <v>192</v>
      </c>
      <c r="E136" s="174" t="s">
        <v>264</v>
      </c>
      <c r="F136" s="175" t="s">
        <v>265</v>
      </c>
      <c r="G136" s="176" t="s">
        <v>266</v>
      </c>
      <c r="H136" s="177">
        <v>1.391</v>
      </c>
      <c r="I136" s="178"/>
      <c r="J136" s="179">
        <f t="shared" si="0"/>
        <v>0</v>
      </c>
      <c r="K136" s="180"/>
      <c r="L136" s="181"/>
      <c r="M136" s="182" t="s">
        <v>1</v>
      </c>
      <c r="N136" s="183" t="s">
        <v>35</v>
      </c>
      <c r="O136" s="55"/>
      <c r="P136" s="169">
        <f t="shared" si="1"/>
        <v>0</v>
      </c>
      <c r="Q136" s="169">
        <v>0</v>
      </c>
      <c r="R136" s="169">
        <f t="shared" si="2"/>
        <v>0</v>
      </c>
      <c r="S136" s="169">
        <v>0</v>
      </c>
      <c r="T136" s="170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71" t="s">
        <v>147</v>
      </c>
      <c r="AT136" s="171" t="s">
        <v>192</v>
      </c>
      <c r="AU136" s="171" t="s">
        <v>136</v>
      </c>
      <c r="AY136" s="14" t="s">
        <v>129</v>
      </c>
      <c r="BE136" s="172">
        <f t="shared" si="4"/>
        <v>0</v>
      </c>
      <c r="BF136" s="172">
        <f t="shared" si="5"/>
        <v>0</v>
      </c>
      <c r="BG136" s="172">
        <f t="shared" si="6"/>
        <v>0</v>
      </c>
      <c r="BH136" s="172">
        <f t="shared" si="7"/>
        <v>0</v>
      </c>
      <c r="BI136" s="172">
        <f t="shared" si="8"/>
        <v>0</v>
      </c>
      <c r="BJ136" s="14" t="s">
        <v>136</v>
      </c>
      <c r="BK136" s="172">
        <f t="shared" si="9"/>
        <v>0</v>
      </c>
      <c r="BL136" s="14" t="s">
        <v>135</v>
      </c>
      <c r="BM136" s="171" t="s">
        <v>165</v>
      </c>
    </row>
    <row r="137" spans="1:65" s="2" customFormat="1" ht="16.5" customHeight="1">
      <c r="A137" s="29"/>
      <c r="B137" s="158"/>
      <c r="C137" s="159" t="s">
        <v>151</v>
      </c>
      <c r="D137" s="159" t="s">
        <v>131</v>
      </c>
      <c r="E137" s="160" t="s">
        <v>163</v>
      </c>
      <c r="F137" s="161" t="s">
        <v>164</v>
      </c>
      <c r="G137" s="162" t="s">
        <v>134</v>
      </c>
      <c r="H137" s="163">
        <v>31.5</v>
      </c>
      <c r="I137" s="164"/>
      <c r="J137" s="165">
        <f t="shared" si="0"/>
        <v>0</v>
      </c>
      <c r="K137" s="166"/>
      <c r="L137" s="30"/>
      <c r="M137" s="167" t="s">
        <v>1</v>
      </c>
      <c r="N137" s="168" t="s">
        <v>35</v>
      </c>
      <c r="O137" s="55"/>
      <c r="P137" s="169">
        <f t="shared" si="1"/>
        <v>0</v>
      </c>
      <c r="Q137" s="169">
        <v>0</v>
      </c>
      <c r="R137" s="169">
        <f t="shared" si="2"/>
        <v>0</v>
      </c>
      <c r="S137" s="169">
        <v>0</v>
      </c>
      <c r="T137" s="170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71" t="s">
        <v>135</v>
      </c>
      <c r="AT137" s="171" t="s">
        <v>131</v>
      </c>
      <c r="AU137" s="171" t="s">
        <v>136</v>
      </c>
      <c r="AY137" s="14" t="s">
        <v>129</v>
      </c>
      <c r="BE137" s="172">
        <f t="shared" si="4"/>
        <v>0</v>
      </c>
      <c r="BF137" s="172">
        <f t="shared" si="5"/>
        <v>0</v>
      </c>
      <c r="BG137" s="172">
        <f t="shared" si="6"/>
        <v>0</v>
      </c>
      <c r="BH137" s="172">
        <f t="shared" si="7"/>
        <v>0</v>
      </c>
      <c r="BI137" s="172">
        <f t="shared" si="8"/>
        <v>0</v>
      </c>
      <c r="BJ137" s="14" t="s">
        <v>136</v>
      </c>
      <c r="BK137" s="172">
        <f t="shared" si="9"/>
        <v>0</v>
      </c>
      <c r="BL137" s="14" t="s">
        <v>135</v>
      </c>
      <c r="BM137" s="171" t="s">
        <v>7</v>
      </c>
    </row>
    <row r="138" spans="1:65" s="2" customFormat="1" ht="21.75" customHeight="1">
      <c r="A138" s="29"/>
      <c r="B138" s="158"/>
      <c r="C138" s="159" t="s">
        <v>169</v>
      </c>
      <c r="D138" s="159" t="s">
        <v>131</v>
      </c>
      <c r="E138" s="160" t="s">
        <v>318</v>
      </c>
      <c r="F138" s="161" t="s">
        <v>319</v>
      </c>
      <c r="G138" s="162" t="s">
        <v>134</v>
      </c>
      <c r="H138" s="163">
        <v>45</v>
      </c>
      <c r="I138" s="164"/>
      <c r="J138" s="165">
        <f t="shared" si="0"/>
        <v>0</v>
      </c>
      <c r="K138" s="166"/>
      <c r="L138" s="30"/>
      <c r="M138" s="167" t="s">
        <v>1</v>
      </c>
      <c r="N138" s="168" t="s">
        <v>35</v>
      </c>
      <c r="O138" s="55"/>
      <c r="P138" s="169">
        <f t="shared" si="1"/>
        <v>0</v>
      </c>
      <c r="Q138" s="169">
        <v>0</v>
      </c>
      <c r="R138" s="169">
        <f t="shared" si="2"/>
        <v>0</v>
      </c>
      <c r="S138" s="169">
        <v>0</v>
      </c>
      <c r="T138" s="170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135</v>
      </c>
      <c r="AT138" s="171" t="s">
        <v>131</v>
      </c>
      <c r="AU138" s="171" t="s">
        <v>136</v>
      </c>
      <c r="AY138" s="14" t="s">
        <v>129</v>
      </c>
      <c r="BE138" s="172">
        <f t="shared" si="4"/>
        <v>0</v>
      </c>
      <c r="BF138" s="172">
        <f t="shared" si="5"/>
        <v>0</v>
      </c>
      <c r="BG138" s="172">
        <f t="shared" si="6"/>
        <v>0</v>
      </c>
      <c r="BH138" s="172">
        <f t="shared" si="7"/>
        <v>0</v>
      </c>
      <c r="BI138" s="172">
        <f t="shared" si="8"/>
        <v>0</v>
      </c>
      <c r="BJ138" s="14" t="s">
        <v>136</v>
      </c>
      <c r="BK138" s="172">
        <f t="shared" si="9"/>
        <v>0</v>
      </c>
      <c r="BL138" s="14" t="s">
        <v>135</v>
      </c>
      <c r="BM138" s="171" t="s">
        <v>172</v>
      </c>
    </row>
    <row r="139" spans="1:65" s="12" customFormat="1" ht="22.9" customHeight="1">
      <c r="B139" s="145"/>
      <c r="D139" s="146" t="s">
        <v>68</v>
      </c>
      <c r="E139" s="156" t="s">
        <v>140</v>
      </c>
      <c r="F139" s="156" t="s">
        <v>320</v>
      </c>
      <c r="I139" s="148"/>
      <c r="J139" s="157">
        <f>BK139</f>
        <v>0</v>
      </c>
      <c r="L139" s="145"/>
      <c r="M139" s="150"/>
      <c r="N139" s="151"/>
      <c r="O139" s="151"/>
      <c r="P139" s="152">
        <f>SUM(P140:P141)</f>
        <v>0</v>
      </c>
      <c r="Q139" s="151"/>
      <c r="R139" s="152">
        <f>SUM(R140:R141)</f>
        <v>13.009419999999999</v>
      </c>
      <c r="S139" s="151"/>
      <c r="T139" s="153">
        <f>SUM(T140:T141)</f>
        <v>0</v>
      </c>
      <c r="AR139" s="146" t="s">
        <v>77</v>
      </c>
      <c r="AT139" s="154" t="s">
        <v>68</v>
      </c>
      <c r="AU139" s="154" t="s">
        <v>77</v>
      </c>
      <c r="AY139" s="146" t="s">
        <v>129</v>
      </c>
      <c r="BK139" s="155">
        <f>SUM(BK140:BK141)</f>
        <v>0</v>
      </c>
    </row>
    <row r="140" spans="1:65" s="2" customFormat="1" ht="33" customHeight="1">
      <c r="A140" s="29"/>
      <c r="B140" s="158"/>
      <c r="C140" s="159" t="s">
        <v>154</v>
      </c>
      <c r="D140" s="159" t="s">
        <v>131</v>
      </c>
      <c r="E140" s="160" t="s">
        <v>321</v>
      </c>
      <c r="F140" s="161" t="s">
        <v>322</v>
      </c>
      <c r="G140" s="162" t="s">
        <v>139</v>
      </c>
      <c r="H140" s="163">
        <v>17</v>
      </c>
      <c r="I140" s="164"/>
      <c r="J140" s="165">
        <f>ROUND(I140*H140,2)</f>
        <v>0</v>
      </c>
      <c r="K140" s="166"/>
      <c r="L140" s="30"/>
      <c r="M140" s="167" t="s">
        <v>1</v>
      </c>
      <c r="N140" s="168" t="s">
        <v>35</v>
      </c>
      <c r="O140" s="55"/>
      <c r="P140" s="169">
        <f>O140*H140</f>
        <v>0</v>
      </c>
      <c r="Q140" s="169">
        <v>0.23526</v>
      </c>
      <c r="R140" s="169">
        <f>Q140*H140</f>
        <v>3.9994199999999998</v>
      </c>
      <c r="S140" s="169">
        <v>0</v>
      </c>
      <c r="T140" s="170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71" t="s">
        <v>135</v>
      </c>
      <c r="AT140" s="171" t="s">
        <v>131</v>
      </c>
      <c r="AU140" s="171" t="s">
        <v>136</v>
      </c>
      <c r="AY140" s="14" t="s">
        <v>129</v>
      </c>
      <c r="BE140" s="172">
        <f>IF(N140="základná",J140,0)</f>
        <v>0</v>
      </c>
      <c r="BF140" s="172">
        <f>IF(N140="znížená",J140,0)</f>
        <v>0</v>
      </c>
      <c r="BG140" s="172">
        <f>IF(N140="zákl. prenesená",J140,0)</f>
        <v>0</v>
      </c>
      <c r="BH140" s="172">
        <f>IF(N140="zníž. prenesená",J140,0)</f>
        <v>0</v>
      </c>
      <c r="BI140" s="172">
        <f>IF(N140="nulová",J140,0)</f>
        <v>0</v>
      </c>
      <c r="BJ140" s="14" t="s">
        <v>136</v>
      </c>
      <c r="BK140" s="172">
        <f>ROUND(I140*H140,2)</f>
        <v>0</v>
      </c>
      <c r="BL140" s="14" t="s">
        <v>135</v>
      </c>
      <c r="BM140" s="171" t="s">
        <v>323</v>
      </c>
    </row>
    <row r="141" spans="1:65" s="2" customFormat="1" ht="33" customHeight="1">
      <c r="A141" s="29"/>
      <c r="B141" s="158"/>
      <c r="C141" s="173" t="s">
        <v>176</v>
      </c>
      <c r="D141" s="173" t="s">
        <v>192</v>
      </c>
      <c r="E141" s="174" t="s">
        <v>324</v>
      </c>
      <c r="F141" s="175" t="s">
        <v>325</v>
      </c>
      <c r="G141" s="176" t="s">
        <v>195</v>
      </c>
      <c r="H141" s="177">
        <v>17</v>
      </c>
      <c r="I141" s="178"/>
      <c r="J141" s="179">
        <f>ROUND(I141*H141,2)</f>
        <v>0</v>
      </c>
      <c r="K141" s="180"/>
      <c r="L141" s="181"/>
      <c r="M141" s="182" t="s">
        <v>1</v>
      </c>
      <c r="N141" s="183" t="s">
        <v>35</v>
      </c>
      <c r="O141" s="55"/>
      <c r="P141" s="169">
        <f>O141*H141</f>
        <v>0</v>
      </c>
      <c r="Q141" s="169">
        <v>0.53</v>
      </c>
      <c r="R141" s="169">
        <f>Q141*H141</f>
        <v>9.01</v>
      </c>
      <c r="S141" s="169">
        <v>0</v>
      </c>
      <c r="T141" s="170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147</v>
      </c>
      <c r="AT141" s="171" t="s">
        <v>192</v>
      </c>
      <c r="AU141" s="171" t="s">
        <v>136</v>
      </c>
      <c r="AY141" s="14" t="s">
        <v>129</v>
      </c>
      <c r="BE141" s="172">
        <f>IF(N141="základná",J141,0)</f>
        <v>0</v>
      </c>
      <c r="BF141" s="172">
        <f>IF(N141="znížená",J141,0)</f>
        <v>0</v>
      </c>
      <c r="BG141" s="172">
        <f>IF(N141="zákl. prenesená",J141,0)</f>
        <v>0</v>
      </c>
      <c r="BH141" s="172">
        <f>IF(N141="zníž. prenesená",J141,0)</f>
        <v>0</v>
      </c>
      <c r="BI141" s="172">
        <f>IF(N141="nulová",J141,0)</f>
        <v>0</v>
      </c>
      <c r="BJ141" s="14" t="s">
        <v>136</v>
      </c>
      <c r="BK141" s="172">
        <f>ROUND(I141*H141,2)</f>
        <v>0</v>
      </c>
      <c r="BL141" s="14" t="s">
        <v>135</v>
      </c>
      <c r="BM141" s="171" t="s">
        <v>326</v>
      </c>
    </row>
    <row r="142" spans="1:65" s="12" customFormat="1" ht="22.9" customHeight="1">
      <c r="B142" s="145"/>
      <c r="D142" s="146" t="s">
        <v>68</v>
      </c>
      <c r="E142" s="156" t="s">
        <v>148</v>
      </c>
      <c r="F142" s="156" t="s">
        <v>168</v>
      </c>
      <c r="I142" s="148"/>
      <c r="J142" s="157">
        <f>BK142</f>
        <v>0</v>
      </c>
      <c r="L142" s="145"/>
      <c r="M142" s="150"/>
      <c r="N142" s="151"/>
      <c r="O142" s="151"/>
      <c r="P142" s="152">
        <f>SUM(P143:P148)</f>
        <v>0</v>
      </c>
      <c r="Q142" s="151"/>
      <c r="R142" s="152">
        <f>SUM(R143:R148)</f>
        <v>0</v>
      </c>
      <c r="S142" s="151"/>
      <c r="T142" s="153">
        <f>SUM(T143:T148)</f>
        <v>0</v>
      </c>
      <c r="AR142" s="146" t="s">
        <v>77</v>
      </c>
      <c r="AT142" s="154" t="s">
        <v>68</v>
      </c>
      <c r="AU142" s="154" t="s">
        <v>77</v>
      </c>
      <c r="AY142" s="146" t="s">
        <v>129</v>
      </c>
      <c r="BK142" s="155">
        <f>SUM(BK143:BK148)</f>
        <v>0</v>
      </c>
    </row>
    <row r="143" spans="1:65" s="2" customFormat="1" ht="33" customHeight="1">
      <c r="A143" s="29"/>
      <c r="B143" s="158"/>
      <c r="C143" s="159" t="s">
        <v>158</v>
      </c>
      <c r="D143" s="159" t="s">
        <v>131</v>
      </c>
      <c r="E143" s="160" t="s">
        <v>327</v>
      </c>
      <c r="F143" s="161" t="s">
        <v>328</v>
      </c>
      <c r="G143" s="162" t="s">
        <v>134</v>
      </c>
      <c r="H143" s="163">
        <v>60</v>
      </c>
      <c r="I143" s="164"/>
      <c r="J143" s="165">
        <f t="shared" ref="J143:J148" si="10">ROUND(I143*H143,2)</f>
        <v>0</v>
      </c>
      <c r="K143" s="166"/>
      <c r="L143" s="30"/>
      <c r="M143" s="167" t="s">
        <v>1</v>
      </c>
      <c r="N143" s="168" t="s">
        <v>35</v>
      </c>
      <c r="O143" s="55"/>
      <c r="P143" s="169">
        <f t="shared" ref="P143:P148" si="11">O143*H143</f>
        <v>0</v>
      </c>
      <c r="Q143" s="169">
        <v>0</v>
      </c>
      <c r="R143" s="169">
        <f t="shared" ref="R143:R148" si="12">Q143*H143</f>
        <v>0</v>
      </c>
      <c r="S143" s="169">
        <v>0</v>
      </c>
      <c r="T143" s="170">
        <f t="shared" ref="T143:T148" si="13"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135</v>
      </c>
      <c r="AT143" s="171" t="s">
        <v>131</v>
      </c>
      <c r="AU143" s="171" t="s">
        <v>136</v>
      </c>
      <c r="AY143" s="14" t="s">
        <v>129</v>
      </c>
      <c r="BE143" s="172">
        <f t="shared" ref="BE143:BE148" si="14">IF(N143="základná",J143,0)</f>
        <v>0</v>
      </c>
      <c r="BF143" s="172">
        <f t="shared" ref="BF143:BF148" si="15">IF(N143="znížená",J143,0)</f>
        <v>0</v>
      </c>
      <c r="BG143" s="172">
        <f t="shared" ref="BG143:BG148" si="16">IF(N143="zákl. prenesená",J143,0)</f>
        <v>0</v>
      </c>
      <c r="BH143" s="172">
        <f t="shared" ref="BH143:BH148" si="17">IF(N143="zníž. prenesená",J143,0)</f>
        <v>0</v>
      </c>
      <c r="BI143" s="172">
        <f t="shared" ref="BI143:BI148" si="18">IF(N143="nulová",J143,0)</f>
        <v>0</v>
      </c>
      <c r="BJ143" s="14" t="s">
        <v>136</v>
      </c>
      <c r="BK143" s="172">
        <f t="shared" ref="BK143:BK148" si="19">ROUND(I143*H143,2)</f>
        <v>0</v>
      </c>
      <c r="BL143" s="14" t="s">
        <v>135</v>
      </c>
      <c r="BM143" s="171" t="s">
        <v>175</v>
      </c>
    </row>
    <row r="144" spans="1:65" s="2" customFormat="1" ht="21.75" customHeight="1">
      <c r="A144" s="29"/>
      <c r="B144" s="158"/>
      <c r="C144" s="159" t="s">
        <v>183</v>
      </c>
      <c r="D144" s="159" t="s">
        <v>131</v>
      </c>
      <c r="E144" s="160" t="s">
        <v>329</v>
      </c>
      <c r="F144" s="161" t="s">
        <v>330</v>
      </c>
      <c r="G144" s="162" t="s">
        <v>134</v>
      </c>
      <c r="H144" s="163">
        <v>91.5</v>
      </c>
      <c r="I144" s="164"/>
      <c r="J144" s="165">
        <f t="shared" si="10"/>
        <v>0</v>
      </c>
      <c r="K144" s="166"/>
      <c r="L144" s="30"/>
      <c r="M144" s="167" t="s">
        <v>1</v>
      </c>
      <c r="N144" s="168" t="s">
        <v>35</v>
      </c>
      <c r="O144" s="55"/>
      <c r="P144" s="169">
        <f t="shared" si="11"/>
        <v>0</v>
      </c>
      <c r="Q144" s="169">
        <v>0</v>
      </c>
      <c r="R144" s="169">
        <f t="shared" si="12"/>
        <v>0</v>
      </c>
      <c r="S144" s="169">
        <v>0</v>
      </c>
      <c r="T144" s="170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71" t="s">
        <v>135</v>
      </c>
      <c r="AT144" s="171" t="s">
        <v>131</v>
      </c>
      <c r="AU144" s="171" t="s">
        <v>136</v>
      </c>
      <c r="AY144" s="14" t="s">
        <v>129</v>
      </c>
      <c r="BE144" s="172">
        <f t="shared" si="14"/>
        <v>0</v>
      </c>
      <c r="BF144" s="172">
        <f t="shared" si="15"/>
        <v>0</v>
      </c>
      <c r="BG144" s="172">
        <f t="shared" si="16"/>
        <v>0</v>
      </c>
      <c r="BH144" s="172">
        <f t="shared" si="17"/>
        <v>0</v>
      </c>
      <c r="BI144" s="172">
        <f t="shared" si="18"/>
        <v>0</v>
      </c>
      <c r="BJ144" s="14" t="s">
        <v>136</v>
      </c>
      <c r="BK144" s="172">
        <f t="shared" si="19"/>
        <v>0</v>
      </c>
      <c r="BL144" s="14" t="s">
        <v>135</v>
      </c>
      <c r="BM144" s="171" t="s">
        <v>179</v>
      </c>
    </row>
    <row r="145" spans="1:65" s="2" customFormat="1" ht="21.75" customHeight="1">
      <c r="A145" s="29"/>
      <c r="B145" s="158"/>
      <c r="C145" s="159" t="s">
        <v>161</v>
      </c>
      <c r="D145" s="159" t="s">
        <v>131</v>
      </c>
      <c r="E145" s="160" t="s">
        <v>331</v>
      </c>
      <c r="F145" s="161" t="s">
        <v>332</v>
      </c>
      <c r="G145" s="162" t="s">
        <v>134</v>
      </c>
      <c r="H145" s="163">
        <v>80</v>
      </c>
      <c r="I145" s="164"/>
      <c r="J145" s="165">
        <f t="shared" si="10"/>
        <v>0</v>
      </c>
      <c r="K145" s="166"/>
      <c r="L145" s="30"/>
      <c r="M145" s="167" t="s">
        <v>1</v>
      </c>
      <c r="N145" s="168" t="s">
        <v>35</v>
      </c>
      <c r="O145" s="55"/>
      <c r="P145" s="169">
        <f t="shared" si="11"/>
        <v>0</v>
      </c>
      <c r="Q145" s="169">
        <v>0</v>
      </c>
      <c r="R145" s="169">
        <f t="shared" si="12"/>
        <v>0</v>
      </c>
      <c r="S145" s="169">
        <v>0</v>
      </c>
      <c r="T145" s="170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135</v>
      </c>
      <c r="AT145" s="171" t="s">
        <v>131</v>
      </c>
      <c r="AU145" s="171" t="s">
        <v>136</v>
      </c>
      <c r="AY145" s="14" t="s">
        <v>129</v>
      </c>
      <c r="BE145" s="172">
        <f t="shared" si="14"/>
        <v>0</v>
      </c>
      <c r="BF145" s="172">
        <f t="shared" si="15"/>
        <v>0</v>
      </c>
      <c r="BG145" s="172">
        <f t="shared" si="16"/>
        <v>0</v>
      </c>
      <c r="BH145" s="172">
        <f t="shared" si="17"/>
        <v>0</v>
      </c>
      <c r="BI145" s="172">
        <f t="shared" si="18"/>
        <v>0</v>
      </c>
      <c r="BJ145" s="14" t="s">
        <v>136</v>
      </c>
      <c r="BK145" s="172">
        <f t="shared" si="19"/>
        <v>0</v>
      </c>
      <c r="BL145" s="14" t="s">
        <v>135</v>
      </c>
      <c r="BM145" s="171" t="s">
        <v>182</v>
      </c>
    </row>
    <row r="146" spans="1:65" s="2" customFormat="1" ht="21.75" customHeight="1">
      <c r="A146" s="29"/>
      <c r="B146" s="158"/>
      <c r="C146" s="159" t="s">
        <v>191</v>
      </c>
      <c r="D146" s="159" t="s">
        <v>131</v>
      </c>
      <c r="E146" s="160" t="s">
        <v>333</v>
      </c>
      <c r="F146" s="161" t="s">
        <v>334</v>
      </c>
      <c r="G146" s="162" t="s">
        <v>134</v>
      </c>
      <c r="H146" s="163">
        <v>862.4</v>
      </c>
      <c r="I146" s="164"/>
      <c r="J146" s="165">
        <f t="shared" si="10"/>
        <v>0</v>
      </c>
      <c r="K146" s="166"/>
      <c r="L146" s="30"/>
      <c r="M146" s="167" t="s">
        <v>1</v>
      </c>
      <c r="N146" s="168" t="s">
        <v>35</v>
      </c>
      <c r="O146" s="55"/>
      <c r="P146" s="169">
        <f t="shared" si="11"/>
        <v>0</v>
      </c>
      <c r="Q146" s="169">
        <v>0</v>
      </c>
      <c r="R146" s="169">
        <f t="shared" si="12"/>
        <v>0</v>
      </c>
      <c r="S146" s="169">
        <v>0</v>
      </c>
      <c r="T146" s="170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135</v>
      </c>
      <c r="AT146" s="171" t="s">
        <v>131</v>
      </c>
      <c r="AU146" s="171" t="s">
        <v>136</v>
      </c>
      <c r="AY146" s="14" t="s">
        <v>129</v>
      </c>
      <c r="BE146" s="172">
        <f t="shared" si="14"/>
        <v>0</v>
      </c>
      <c r="BF146" s="172">
        <f t="shared" si="15"/>
        <v>0</v>
      </c>
      <c r="BG146" s="172">
        <f t="shared" si="16"/>
        <v>0</v>
      </c>
      <c r="BH146" s="172">
        <f t="shared" si="17"/>
        <v>0</v>
      </c>
      <c r="BI146" s="172">
        <f t="shared" si="18"/>
        <v>0</v>
      </c>
      <c r="BJ146" s="14" t="s">
        <v>136</v>
      </c>
      <c r="BK146" s="172">
        <f t="shared" si="19"/>
        <v>0</v>
      </c>
      <c r="BL146" s="14" t="s">
        <v>135</v>
      </c>
      <c r="BM146" s="171" t="s">
        <v>186</v>
      </c>
    </row>
    <row r="147" spans="1:65" s="2" customFormat="1" ht="21.75" customHeight="1">
      <c r="A147" s="29"/>
      <c r="B147" s="158"/>
      <c r="C147" s="159" t="s">
        <v>165</v>
      </c>
      <c r="D147" s="159" t="s">
        <v>131</v>
      </c>
      <c r="E147" s="160" t="s">
        <v>177</v>
      </c>
      <c r="F147" s="161" t="s">
        <v>178</v>
      </c>
      <c r="G147" s="162" t="s">
        <v>134</v>
      </c>
      <c r="H147" s="163">
        <v>1724.8</v>
      </c>
      <c r="I147" s="164"/>
      <c r="J147" s="165">
        <f t="shared" si="10"/>
        <v>0</v>
      </c>
      <c r="K147" s="166"/>
      <c r="L147" s="30"/>
      <c r="M147" s="167" t="s">
        <v>1</v>
      </c>
      <c r="N147" s="168" t="s">
        <v>35</v>
      </c>
      <c r="O147" s="55"/>
      <c r="P147" s="169">
        <f t="shared" si="11"/>
        <v>0</v>
      </c>
      <c r="Q147" s="169">
        <v>0</v>
      </c>
      <c r="R147" s="169">
        <f t="shared" si="12"/>
        <v>0</v>
      </c>
      <c r="S147" s="169">
        <v>0</v>
      </c>
      <c r="T147" s="170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71" t="s">
        <v>135</v>
      </c>
      <c r="AT147" s="171" t="s">
        <v>131</v>
      </c>
      <c r="AU147" s="171" t="s">
        <v>136</v>
      </c>
      <c r="AY147" s="14" t="s">
        <v>129</v>
      </c>
      <c r="BE147" s="172">
        <f t="shared" si="14"/>
        <v>0</v>
      </c>
      <c r="BF147" s="172">
        <f t="shared" si="15"/>
        <v>0</v>
      </c>
      <c r="BG147" s="172">
        <f t="shared" si="16"/>
        <v>0</v>
      </c>
      <c r="BH147" s="172">
        <f t="shared" si="17"/>
        <v>0</v>
      </c>
      <c r="BI147" s="172">
        <f t="shared" si="18"/>
        <v>0</v>
      </c>
      <c r="BJ147" s="14" t="s">
        <v>136</v>
      </c>
      <c r="BK147" s="172">
        <f t="shared" si="19"/>
        <v>0</v>
      </c>
      <c r="BL147" s="14" t="s">
        <v>135</v>
      </c>
      <c r="BM147" s="171" t="s">
        <v>190</v>
      </c>
    </row>
    <row r="148" spans="1:65" s="2" customFormat="1" ht="21.75" customHeight="1">
      <c r="A148" s="29"/>
      <c r="B148" s="158"/>
      <c r="C148" s="159" t="s">
        <v>200</v>
      </c>
      <c r="D148" s="159" t="s">
        <v>131</v>
      </c>
      <c r="E148" s="160" t="s">
        <v>335</v>
      </c>
      <c r="F148" s="161" t="s">
        <v>336</v>
      </c>
      <c r="G148" s="162" t="s">
        <v>134</v>
      </c>
      <c r="H148" s="163">
        <v>862.4</v>
      </c>
      <c r="I148" s="164"/>
      <c r="J148" s="165">
        <f t="shared" si="10"/>
        <v>0</v>
      </c>
      <c r="K148" s="166"/>
      <c r="L148" s="30"/>
      <c r="M148" s="167" t="s">
        <v>1</v>
      </c>
      <c r="N148" s="168" t="s">
        <v>35</v>
      </c>
      <c r="O148" s="55"/>
      <c r="P148" s="169">
        <f t="shared" si="11"/>
        <v>0</v>
      </c>
      <c r="Q148" s="169">
        <v>0</v>
      </c>
      <c r="R148" s="169">
        <f t="shared" si="12"/>
        <v>0</v>
      </c>
      <c r="S148" s="169">
        <v>0</v>
      </c>
      <c r="T148" s="170">
        <f t="shared" si="1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135</v>
      </c>
      <c r="AT148" s="171" t="s">
        <v>131</v>
      </c>
      <c r="AU148" s="171" t="s">
        <v>136</v>
      </c>
      <c r="AY148" s="14" t="s">
        <v>129</v>
      </c>
      <c r="BE148" s="172">
        <f t="shared" si="14"/>
        <v>0</v>
      </c>
      <c r="BF148" s="172">
        <f t="shared" si="15"/>
        <v>0</v>
      </c>
      <c r="BG148" s="172">
        <f t="shared" si="16"/>
        <v>0</v>
      </c>
      <c r="BH148" s="172">
        <f t="shared" si="17"/>
        <v>0</v>
      </c>
      <c r="BI148" s="172">
        <f t="shared" si="18"/>
        <v>0</v>
      </c>
      <c r="BJ148" s="14" t="s">
        <v>136</v>
      </c>
      <c r="BK148" s="172">
        <f t="shared" si="19"/>
        <v>0</v>
      </c>
      <c r="BL148" s="14" t="s">
        <v>135</v>
      </c>
      <c r="BM148" s="171" t="s">
        <v>196</v>
      </c>
    </row>
    <row r="149" spans="1:65" s="12" customFormat="1" ht="22.9" customHeight="1">
      <c r="B149" s="145"/>
      <c r="D149" s="146" t="s">
        <v>68</v>
      </c>
      <c r="E149" s="156" t="s">
        <v>147</v>
      </c>
      <c r="F149" s="156" t="s">
        <v>337</v>
      </c>
      <c r="I149" s="148"/>
      <c r="J149" s="157">
        <f>BK149</f>
        <v>0</v>
      </c>
      <c r="L149" s="145"/>
      <c r="M149" s="150"/>
      <c r="N149" s="151"/>
      <c r="O149" s="151"/>
      <c r="P149" s="152">
        <f>SUM(P150:P151)</f>
        <v>0</v>
      </c>
      <c r="Q149" s="151"/>
      <c r="R149" s="152">
        <f>SUM(R150:R151)</f>
        <v>0</v>
      </c>
      <c r="S149" s="151"/>
      <c r="T149" s="153">
        <f>SUM(T150:T151)</f>
        <v>0</v>
      </c>
      <c r="AR149" s="146" t="s">
        <v>77</v>
      </c>
      <c r="AT149" s="154" t="s">
        <v>68</v>
      </c>
      <c r="AU149" s="154" t="s">
        <v>77</v>
      </c>
      <c r="AY149" s="146" t="s">
        <v>129</v>
      </c>
      <c r="BK149" s="155">
        <f>SUM(BK150:BK151)</f>
        <v>0</v>
      </c>
    </row>
    <row r="150" spans="1:65" s="2" customFormat="1" ht="21.75" customHeight="1">
      <c r="A150" s="29"/>
      <c r="B150" s="158"/>
      <c r="C150" s="159" t="s">
        <v>7</v>
      </c>
      <c r="D150" s="159" t="s">
        <v>131</v>
      </c>
      <c r="E150" s="160" t="s">
        <v>338</v>
      </c>
      <c r="F150" s="161" t="s">
        <v>339</v>
      </c>
      <c r="G150" s="162" t="s">
        <v>195</v>
      </c>
      <c r="H150" s="163">
        <v>5</v>
      </c>
      <c r="I150" s="164"/>
      <c r="J150" s="165">
        <f>ROUND(I150*H150,2)</f>
        <v>0</v>
      </c>
      <c r="K150" s="166"/>
      <c r="L150" s="30"/>
      <c r="M150" s="167" t="s">
        <v>1</v>
      </c>
      <c r="N150" s="168" t="s">
        <v>35</v>
      </c>
      <c r="O150" s="55"/>
      <c r="P150" s="169">
        <f>O150*H150</f>
        <v>0</v>
      </c>
      <c r="Q150" s="169">
        <v>0</v>
      </c>
      <c r="R150" s="169">
        <f>Q150*H150</f>
        <v>0</v>
      </c>
      <c r="S150" s="169">
        <v>0</v>
      </c>
      <c r="T150" s="170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135</v>
      </c>
      <c r="AT150" s="171" t="s">
        <v>131</v>
      </c>
      <c r="AU150" s="171" t="s">
        <v>136</v>
      </c>
      <c r="AY150" s="14" t="s">
        <v>129</v>
      </c>
      <c r="BE150" s="172">
        <f>IF(N150="základná",J150,0)</f>
        <v>0</v>
      </c>
      <c r="BF150" s="172">
        <f>IF(N150="znížená",J150,0)</f>
        <v>0</v>
      </c>
      <c r="BG150" s="172">
        <f>IF(N150="zákl. prenesená",J150,0)</f>
        <v>0</v>
      </c>
      <c r="BH150" s="172">
        <f>IF(N150="zníž. prenesená",J150,0)</f>
        <v>0</v>
      </c>
      <c r="BI150" s="172">
        <f>IF(N150="nulová",J150,0)</f>
        <v>0</v>
      </c>
      <c r="BJ150" s="14" t="s">
        <v>136</v>
      </c>
      <c r="BK150" s="172">
        <f>ROUND(I150*H150,2)</f>
        <v>0</v>
      </c>
      <c r="BL150" s="14" t="s">
        <v>135</v>
      </c>
      <c r="BM150" s="171" t="s">
        <v>199</v>
      </c>
    </row>
    <row r="151" spans="1:65" s="2" customFormat="1" ht="21.75" customHeight="1">
      <c r="A151" s="29"/>
      <c r="B151" s="158"/>
      <c r="C151" s="159" t="s">
        <v>207</v>
      </c>
      <c r="D151" s="159" t="s">
        <v>131</v>
      </c>
      <c r="E151" s="160" t="s">
        <v>340</v>
      </c>
      <c r="F151" s="161" t="s">
        <v>341</v>
      </c>
      <c r="G151" s="162" t="s">
        <v>195</v>
      </c>
      <c r="H151" s="163">
        <v>3</v>
      </c>
      <c r="I151" s="164"/>
      <c r="J151" s="165">
        <f>ROUND(I151*H151,2)</f>
        <v>0</v>
      </c>
      <c r="K151" s="166"/>
      <c r="L151" s="30"/>
      <c r="M151" s="167" t="s">
        <v>1</v>
      </c>
      <c r="N151" s="168" t="s">
        <v>35</v>
      </c>
      <c r="O151" s="55"/>
      <c r="P151" s="169">
        <f>O151*H151</f>
        <v>0</v>
      </c>
      <c r="Q151" s="169">
        <v>0</v>
      </c>
      <c r="R151" s="169">
        <f>Q151*H151</f>
        <v>0</v>
      </c>
      <c r="S151" s="169">
        <v>0</v>
      </c>
      <c r="T151" s="170">
        <f>S151*H151</f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71" t="s">
        <v>135</v>
      </c>
      <c r="AT151" s="171" t="s">
        <v>131</v>
      </c>
      <c r="AU151" s="171" t="s">
        <v>136</v>
      </c>
      <c r="AY151" s="14" t="s">
        <v>129</v>
      </c>
      <c r="BE151" s="172">
        <f>IF(N151="základná",J151,0)</f>
        <v>0</v>
      </c>
      <c r="BF151" s="172">
        <f>IF(N151="znížená",J151,0)</f>
        <v>0</v>
      </c>
      <c r="BG151" s="172">
        <f>IF(N151="zákl. prenesená",J151,0)</f>
        <v>0</v>
      </c>
      <c r="BH151" s="172">
        <f>IF(N151="zníž. prenesená",J151,0)</f>
        <v>0</v>
      </c>
      <c r="BI151" s="172">
        <f>IF(N151="nulová",J151,0)</f>
        <v>0</v>
      </c>
      <c r="BJ151" s="14" t="s">
        <v>136</v>
      </c>
      <c r="BK151" s="172">
        <f>ROUND(I151*H151,2)</f>
        <v>0</v>
      </c>
      <c r="BL151" s="14" t="s">
        <v>135</v>
      </c>
      <c r="BM151" s="171" t="s">
        <v>203</v>
      </c>
    </row>
    <row r="152" spans="1:65" s="12" customFormat="1" ht="22.9" customHeight="1">
      <c r="B152" s="145"/>
      <c r="D152" s="146" t="s">
        <v>68</v>
      </c>
      <c r="E152" s="156" t="s">
        <v>162</v>
      </c>
      <c r="F152" s="156" t="s">
        <v>187</v>
      </c>
      <c r="I152" s="148"/>
      <c r="J152" s="157">
        <f>BK152</f>
        <v>0</v>
      </c>
      <c r="L152" s="145"/>
      <c r="M152" s="150"/>
      <c r="N152" s="151"/>
      <c r="O152" s="151"/>
      <c r="P152" s="152">
        <f>SUM(P153:P162)</f>
        <v>0</v>
      </c>
      <c r="Q152" s="151"/>
      <c r="R152" s="152">
        <f>SUM(R153:R162)</f>
        <v>0</v>
      </c>
      <c r="S152" s="151"/>
      <c r="T152" s="153">
        <f>SUM(T153:T162)</f>
        <v>0</v>
      </c>
      <c r="AR152" s="146" t="s">
        <v>77</v>
      </c>
      <c r="AT152" s="154" t="s">
        <v>68</v>
      </c>
      <c r="AU152" s="154" t="s">
        <v>77</v>
      </c>
      <c r="AY152" s="146" t="s">
        <v>129</v>
      </c>
      <c r="BK152" s="155">
        <f>SUM(BK153:BK162)</f>
        <v>0</v>
      </c>
    </row>
    <row r="153" spans="1:65" s="2" customFormat="1" ht="21.75" customHeight="1">
      <c r="A153" s="29"/>
      <c r="B153" s="158"/>
      <c r="C153" s="159" t="s">
        <v>172</v>
      </c>
      <c r="D153" s="159" t="s">
        <v>131</v>
      </c>
      <c r="E153" s="160" t="s">
        <v>342</v>
      </c>
      <c r="F153" s="161" t="s">
        <v>343</v>
      </c>
      <c r="G153" s="162" t="s">
        <v>139</v>
      </c>
      <c r="H153" s="163">
        <v>44</v>
      </c>
      <c r="I153" s="164"/>
      <c r="J153" s="165">
        <f t="shared" ref="J153:J162" si="20">ROUND(I153*H153,2)</f>
        <v>0</v>
      </c>
      <c r="K153" s="166"/>
      <c r="L153" s="30"/>
      <c r="M153" s="167" t="s">
        <v>1</v>
      </c>
      <c r="N153" s="168" t="s">
        <v>35</v>
      </c>
      <c r="O153" s="55"/>
      <c r="P153" s="169">
        <f t="shared" ref="P153:P162" si="21">O153*H153</f>
        <v>0</v>
      </c>
      <c r="Q153" s="169">
        <v>0</v>
      </c>
      <c r="R153" s="169">
        <f t="shared" ref="R153:R162" si="22">Q153*H153</f>
        <v>0</v>
      </c>
      <c r="S153" s="169">
        <v>0</v>
      </c>
      <c r="T153" s="170">
        <f t="shared" ref="T153:T162" si="23"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71" t="s">
        <v>135</v>
      </c>
      <c r="AT153" s="171" t="s">
        <v>131</v>
      </c>
      <c r="AU153" s="171" t="s">
        <v>136</v>
      </c>
      <c r="AY153" s="14" t="s">
        <v>129</v>
      </c>
      <c r="BE153" s="172">
        <f t="shared" ref="BE153:BE162" si="24">IF(N153="základná",J153,0)</f>
        <v>0</v>
      </c>
      <c r="BF153" s="172">
        <f t="shared" ref="BF153:BF162" si="25">IF(N153="znížená",J153,0)</f>
        <v>0</v>
      </c>
      <c r="BG153" s="172">
        <f t="shared" ref="BG153:BG162" si="26">IF(N153="zákl. prenesená",J153,0)</f>
        <v>0</v>
      </c>
      <c r="BH153" s="172">
        <f t="shared" ref="BH153:BH162" si="27">IF(N153="zníž. prenesená",J153,0)</f>
        <v>0</v>
      </c>
      <c r="BI153" s="172">
        <f t="shared" ref="BI153:BI162" si="28">IF(N153="nulová",J153,0)</f>
        <v>0</v>
      </c>
      <c r="BJ153" s="14" t="s">
        <v>136</v>
      </c>
      <c r="BK153" s="172">
        <f t="shared" ref="BK153:BK162" si="29">ROUND(I153*H153,2)</f>
        <v>0</v>
      </c>
      <c r="BL153" s="14" t="s">
        <v>135</v>
      </c>
      <c r="BM153" s="171" t="s">
        <v>206</v>
      </c>
    </row>
    <row r="154" spans="1:65" s="2" customFormat="1" ht="21.75" customHeight="1">
      <c r="A154" s="29"/>
      <c r="B154" s="158"/>
      <c r="C154" s="173" t="s">
        <v>215</v>
      </c>
      <c r="D154" s="173" t="s">
        <v>192</v>
      </c>
      <c r="E154" s="174" t="s">
        <v>344</v>
      </c>
      <c r="F154" s="175" t="s">
        <v>345</v>
      </c>
      <c r="G154" s="176" t="s">
        <v>195</v>
      </c>
      <c r="H154" s="177">
        <v>44.44</v>
      </c>
      <c r="I154" s="178"/>
      <c r="J154" s="179">
        <f t="shared" si="20"/>
        <v>0</v>
      </c>
      <c r="K154" s="180"/>
      <c r="L154" s="181"/>
      <c r="M154" s="182" t="s">
        <v>1</v>
      </c>
      <c r="N154" s="183" t="s">
        <v>35</v>
      </c>
      <c r="O154" s="55"/>
      <c r="P154" s="169">
        <f t="shared" si="21"/>
        <v>0</v>
      </c>
      <c r="Q154" s="169">
        <v>0</v>
      </c>
      <c r="R154" s="169">
        <f t="shared" si="22"/>
        <v>0</v>
      </c>
      <c r="S154" s="169">
        <v>0</v>
      </c>
      <c r="T154" s="170">
        <f t="shared" si="23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71" t="s">
        <v>147</v>
      </c>
      <c r="AT154" s="171" t="s">
        <v>192</v>
      </c>
      <c r="AU154" s="171" t="s">
        <v>136</v>
      </c>
      <c r="AY154" s="14" t="s">
        <v>129</v>
      </c>
      <c r="BE154" s="172">
        <f t="shared" si="24"/>
        <v>0</v>
      </c>
      <c r="BF154" s="172">
        <f t="shared" si="25"/>
        <v>0</v>
      </c>
      <c r="BG154" s="172">
        <f t="shared" si="26"/>
        <v>0</v>
      </c>
      <c r="BH154" s="172">
        <f t="shared" si="27"/>
        <v>0</v>
      </c>
      <c r="BI154" s="172">
        <f t="shared" si="28"/>
        <v>0</v>
      </c>
      <c r="BJ154" s="14" t="s">
        <v>136</v>
      </c>
      <c r="BK154" s="172">
        <f t="shared" si="29"/>
        <v>0</v>
      </c>
      <c r="BL154" s="14" t="s">
        <v>135</v>
      </c>
      <c r="BM154" s="171" t="s">
        <v>211</v>
      </c>
    </row>
    <row r="155" spans="1:65" s="2" customFormat="1" ht="21.75" customHeight="1">
      <c r="A155" s="29"/>
      <c r="B155" s="158"/>
      <c r="C155" s="159" t="s">
        <v>175</v>
      </c>
      <c r="D155" s="159" t="s">
        <v>131</v>
      </c>
      <c r="E155" s="160" t="s">
        <v>197</v>
      </c>
      <c r="F155" s="161" t="s">
        <v>198</v>
      </c>
      <c r="G155" s="162" t="s">
        <v>143</v>
      </c>
      <c r="H155" s="163">
        <v>1.32</v>
      </c>
      <c r="I155" s="164"/>
      <c r="J155" s="165">
        <f t="shared" si="20"/>
        <v>0</v>
      </c>
      <c r="K155" s="166"/>
      <c r="L155" s="30"/>
      <c r="M155" s="167" t="s">
        <v>1</v>
      </c>
      <c r="N155" s="168" t="s">
        <v>35</v>
      </c>
      <c r="O155" s="55"/>
      <c r="P155" s="169">
        <f t="shared" si="21"/>
        <v>0</v>
      </c>
      <c r="Q155" s="169">
        <v>0</v>
      </c>
      <c r="R155" s="169">
        <f t="shared" si="22"/>
        <v>0</v>
      </c>
      <c r="S155" s="169">
        <v>0</v>
      </c>
      <c r="T155" s="170">
        <f t="shared" si="23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71" t="s">
        <v>135</v>
      </c>
      <c r="AT155" s="171" t="s">
        <v>131</v>
      </c>
      <c r="AU155" s="171" t="s">
        <v>136</v>
      </c>
      <c r="AY155" s="14" t="s">
        <v>129</v>
      </c>
      <c r="BE155" s="172">
        <f t="shared" si="24"/>
        <v>0</v>
      </c>
      <c r="BF155" s="172">
        <f t="shared" si="25"/>
        <v>0</v>
      </c>
      <c r="BG155" s="172">
        <f t="shared" si="26"/>
        <v>0</v>
      </c>
      <c r="BH155" s="172">
        <f t="shared" si="27"/>
        <v>0</v>
      </c>
      <c r="BI155" s="172">
        <f t="shared" si="28"/>
        <v>0</v>
      </c>
      <c r="BJ155" s="14" t="s">
        <v>136</v>
      </c>
      <c r="BK155" s="172">
        <f t="shared" si="29"/>
        <v>0</v>
      </c>
      <c r="BL155" s="14" t="s">
        <v>135</v>
      </c>
      <c r="BM155" s="171" t="s">
        <v>214</v>
      </c>
    </row>
    <row r="156" spans="1:65" s="2" customFormat="1" ht="21.75" customHeight="1">
      <c r="A156" s="29"/>
      <c r="B156" s="158"/>
      <c r="C156" s="159" t="s">
        <v>224</v>
      </c>
      <c r="D156" s="159" t="s">
        <v>131</v>
      </c>
      <c r="E156" s="160" t="s">
        <v>305</v>
      </c>
      <c r="F156" s="161" t="s">
        <v>306</v>
      </c>
      <c r="G156" s="162" t="s">
        <v>139</v>
      </c>
      <c r="H156" s="163">
        <v>21</v>
      </c>
      <c r="I156" s="164"/>
      <c r="J156" s="165">
        <f t="shared" si="20"/>
        <v>0</v>
      </c>
      <c r="K156" s="166"/>
      <c r="L156" s="30"/>
      <c r="M156" s="167" t="s">
        <v>1</v>
      </c>
      <c r="N156" s="168" t="s">
        <v>35</v>
      </c>
      <c r="O156" s="55"/>
      <c r="P156" s="169">
        <f t="shared" si="21"/>
        <v>0</v>
      </c>
      <c r="Q156" s="169">
        <v>0</v>
      </c>
      <c r="R156" s="169">
        <f t="shared" si="22"/>
        <v>0</v>
      </c>
      <c r="S156" s="169">
        <v>0</v>
      </c>
      <c r="T156" s="170">
        <f t="shared" si="23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71" t="s">
        <v>135</v>
      </c>
      <c r="AT156" s="171" t="s">
        <v>131</v>
      </c>
      <c r="AU156" s="171" t="s">
        <v>136</v>
      </c>
      <c r="AY156" s="14" t="s">
        <v>129</v>
      </c>
      <c r="BE156" s="172">
        <f t="shared" si="24"/>
        <v>0</v>
      </c>
      <c r="BF156" s="172">
        <f t="shared" si="25"/>
        <v>0</v>
      </c>
      <c r="BG156" s="172">
        <f t="shared" si="26"/>
        <v>0</v>
      </c>
      <c r="BH156" s="172">
        <f t="shared" si="27"/>
        <v>0</v>
      </c>
      <c r="BI156" s="172">
        <f t="shared" si="28"/>
        <v>0</v>
      </c>
      <c r="BJ156" s="14" t="s">
        <v>136</v>
      </c>
      <c r="BK156" s="172">
        <f t="shared" si="29"/>
        <v>0</v>
      </c>
      <c r="BL156" s="14" t="s">
        <v>135</v>
      </c>
      <c r="BM156" s="171" t="s">
        <v>218</v>
      </c>
    </row>
    <row r="157" spans="1:65" s="2" customFormat="1" ht="21.75" customHeight="1">
      <c r="A157" s="29"/>
      <c r="B157" s="158"/>
      <c r="C157" s="159" t="s">
        <v>179</v>
      </c>
      <c r="D157" s="159" t="s">
        <v>131</v>
      </c>
      <c r="E157" s="160" t="s">
        <v>307</v>
      </c>
      <c r="F157" s="161" t="s">
        <v>308</v>
      </c>
      <c r="G157" s="162" t="s">
        <v>139</v>
      </c>
      <c r="H157" s="163">
        <v>21</v>
      </c>
      <c r="I157" s="164"/>
      <c r="J157" s="165">
        <f t="shared" si="20"/>
        <v>0</v>
      </c>
      <c r="K157" s="166"/>
      <c r="L157" s="30"/>
      <c r="M157" s="167" t="s">
        <v>1</v>
      </c>
      <c r="N157" s="168" t="s">
        <v>35</v>
      </c>
      <c r="O157" s="55"/>
      <c r="P157" s="169">
        <f t="shared" si="21"/>
        <v>0</v>
      </c>
      <c r="Q157" s="169">
        <v>0</v>
      </c>
      <c r="R157" s="169">
        <f t="shared" si="22"/>
        <v>0</v>
      </c>
      <c r="S157" s="169">
        <v>0</v>
      </c>
      <c r="T157" s="170">
        <f t="shared" si="2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71" t="s">
        <v>135</v>
      </c>
      <c r="AT157" s="171" t="s">
        <v>131</v>
      </c>
      <c r="AU157" s="171" t="s">
        <v>136</v>
      </c>
      <c r="AY157" s="14" t="s">
        <v>129</v>
      </c>
      <c r="BE157" s="172">
        <f t="shared" si="24"/>
        <v>0</v>
      </c>
      <c r="BF157" s="172">
        <f t="shared" si="25"/>
        <v>0</v>
      </c>
      <c r="BG157" s="172">
        <f t="shared" si="26"/>
        <v>0</v>
      </c>
      <c r="BH157" s="172">
        <f t="shared" si="27"/>
        <v>0</v>
      </c>
      <c r="BI157" s="172">
        <f t="shared" si="28"/>
        <v>0</v>
      </c>
      <c r="BJ157" s="14" t="s">
        <v>136</v>
      </c>
      <c r="BK157" s="172">
        <f t="shared" si="29"/>
        <v>0</v>
      </c>
      <c r="BL157" s="14" t="s">
        <v>135</v>
      </c>
      <c r="BM157" s="171" t="s">
        <v>221</v>
      </c>
    </row>
    <row r="158" spans="1:65" s="2" customFormat="1" ht="33" customHeight="1">
      <c r="A158" s="29"/>
      <c r="B158" s="158"/>
      <c r="C158" s="159" t="s">
        <v>233</v>
      </c>
      <c r="D158" s="159" t="s">
        <v>131</v>
      </c>
      <c r="E158" s="160" t="s">
        <v>204</v>
      </c>
      <c r="F158" s="161" t="s">
        <v>205</v>
      </c>
      <c r="G158" s="162" t="s">
        <v>134</v>
      </c>
      <c r="H158" s="163">
        <v>842.4</v>
      </c>
      <c r="I158" s="164"/>
      <c r="J158" s="165">
        <f t="shared" si="20"/>
        <v>0</v>
      </c>
      <c r="K158" s="166"/>
      <c r="L158" s="30"/>
      <c r="M158" s="167" t="s">
        <v>1</v>
      </c>
      <c r="N158" s="168" t="s">
        <v>35</v>
      </c>
      <c r="O158" s="55"/>
      <c r="P158" s="169">
        <f t="shared" si="21"/>
        <v>0</v>
      </c>
      <c r="Q158" s="169">
        <v>0</v>
      </c>
      <c r="R158" s="169">
        <f t="shared" si="22"/>
        <v>0</v>
      </c>
      <c r="S158" s="169">
        <v>0</v>
      </c>
      <c r="T158" s="170">
        <f t="shared" si="2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71" t="s">
        <v>135</v>
      </c>
      <c r="AT158" s="171" t="s">
        <v>131</v>
      </c>
      <c r="AU158" s="171" t="s">
        <v>136</v>
      </c>
      <c r="AY158" s="14" t="s">
        <v>129</v>
      </c>
      <c r="BE158" s="172">
        <f t="shared" si="24"/>
        <v>0</v>
      </c>
      <c r="BF158" s="172">
        <f t="shared" si="25"/>
        <v>0</v>
      </c>
      <c r="BG158" s="172">
        <f t="shared" si="26"/>
        <v>0</v>
      </c>
      <c r="BH158" s="172">
        <f t="shared" si="27"/>
        <v>0</v>
      </c>
      <c r="BI158" s="172">
        <f t="shared" si="28"/>
        <v>0</v>
      </c>
      <c r="BJ158" s="14" t="s">
        <v>136</v>
      </c>
      <c r="BK158" s="172">
        <f t="shared" si="29"/>
        <v>0</v>
      </c>
      <c r="BL158" s="14" t="s">
        <v>135</v>
      </c>
      <c r="BM158" s="171" t="s">
        <v>227</v>
      </c>
    </row>
    <row r="159" spans="1:65" s="2" customFormat="1" ht="21.75" customHeight="1">
      <c r="A159" s="29"/>
      <c r="B159" s="158"/>
      <c r="C159" s="159" t="s">
        <v>182</v>
      </c>
      <c r="D159" s="159" t="s">
        <v>131</v>
      </c>
      <c r="E159" s="160" t="s">
        <v>208</v>
      </c>
      <c r="F159" s="161" t="s">
        <v>209</v>
      </c>
      <c r="G159" s="162" t="s">
        <v>210</v>
      </c>
      <c r="H159" s="163">
        <v>284.47000000000003</v>
      </c>
      <c r="I159" s="164"/>
      <c r="J159" s="165">
        <f t="shared" si="20"/>
        <v>0</v>
      </c>
      <c r="K159" s="166"/>
      <c r="L159" s="30"/>
      <c r="M159" s="167" t="s">
        <v>1</v>
      </c>
      <c r="N159" s="168" t="s">
        <v>35</v>
      </c>
      <c r="O159" s="55"/>
      <c r="P159" s="169">
        <f t="shared" si="21"/>
        <v>0</v>
      </c>
      <c r="Q159" s="169">
        <v>0</v>
      </c>
      <c r="R159" s="169">
        <f t="shared" si="22"/>
        <v>0</v>
      </c>
      <c r="S159" s="169">
        <v>0</v>
      </c>
      <c r="T159" s="170">
        <f t="shared" si="2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71" t="s">
        <v>135</v>
      </c>
      <c r="AT159" s="171" t="s">
        <v>131</v>
      </c>
      <c r="AU159" s="171" t="s">
        <v>136</v>
      </c>
      <c r="AY159" s="14" t="s">
        <v>129</v>
      </c>
      <c r="BE159" s="172">
        <f t="shared" si="24"/>
        <v>0</v>
      </c>
      <c r="BF159" s="172">
        <f t="shared" si="25"/>
        <v>0</v>
      </c>
      <c r="BG159" s="172">
        <f t="shared" si="26"/>
        <v>0</v>
      </c>
      <c r="BH159" s="172">
        <f t="shared" si="27"/>
        <v>0</v>
      </c>
      <c r="BI159" s="172">
        <f t="shared" si="28"/>
        <v>0</v>
      </c>
      <c r="BJ159" s="14" t="s">
        <v>136</v>
      </c>
      <c r="BK159" s="172">
        <f t="shared" si="29"/>
        <v>0</v>
      </c>
      <c r="BL159" s="14" t="s">
        <v>135</v>
      </c>
      <c r="BM159" s="171" t="s">
        <v>254</v>
      </c>
    </row>
    <row r="160" spans="1:65" s="2" customFormat="1" ht="21.75" customHeight="1">
      <c r="A160" s="29"/>
      <c r="B160" s="158"/>
      <c r="C160" s="159" t="s">
        <v>236</v>
      </c>
      <c r="D160" s="159" t="s">
        <v>131</v>
      </c>
      <c r="E160" s="160" t="s">
        <v>212</v>
      </c>
      <c r="F160" s="161" t="s">
        <v>213</v>
      </c>
      <c r="G160" s="162" t="s">
        <v>210</v>
      </c>
      <c r="H160" s="163">
        <v>5529.4</v>
      </c>
      <c r="I160" s="164"/>
      <c r="J160" s="165">
        <f t="shared" si="20"/>
        <v>0</v>
      </c>
      <c r="K160" s="166"/>
      <c r="L160" s="30"/>
      <c r="M160" s="167" t="s">
        <v>1</v>
      </c>
      <c r="N160" s="168" t="s">
        <v>35</v>
      </c>
      <c r="O160" s="55"/>
      <c r="P160" s="169">
        <f t="shared" si="21"/>
        <v>0</v>
      </c>
      <c r="Q160" s="169">
        <v>0</v>
      </c>
      <c r="R160" s="169">
        <f t="shared" si="22"/>
        <v>0</v>
      </c>
      <c r="S160" s="169">
        <v>0</v>
      </c>
      <c r="T160" s="170">
        <f t="shared" si="23"/>
        <v>0</v>
      </c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R160" s="171" t="s">
        <v>135</v>
      </c>
      <c r="AT160" s="171" t="s">
        <v>131</v>
      </c>
      <c r="AU160" s="171" t="s">
        <v>136</v>
      </c>
      <c r="AY160" s="14" t="s">
        <v>129</v>
      </c>
      <c r="BE160" s="172">
        <f t="shared" si="24"/>
        <v>0</v>
      </c>
      <c r="BF160" s="172">
        <f t="shared" si="25"/>
        <v>0</v>
      </c>
      <c r="BG160" s="172">
        <f t="shared" si="26"/>
        <v>0</v>
      </c>
      <c r="BH160" s="172">
        <f t="shared" si="27"/>
        <v>0</v>
      </c>
      <c r="BI160" s="172">
        <f t="shared" si="28"/>
        <v>0</v>
      </c>
      <c r="BJ160" s="14" t="s">
        <v>136</v>
      </c>
      <c r="BK160" s="172">
        <f t="shared" si="29"/>
        <v>0</v>
      </c>
      <c r="BL160" s="14" t="s">
        <v>135</v>
      </c>
      <c r="BM160" s="171" t="s">
        <v>309</v>
      </c>
    </row>
    <row r="161" spans="1:65" s="2" customFormat="1" ht="21.75" customHeight="1">
      <c r="A161" s="29"/>
      <c r="B161" s="158"/>
      <c r="C161" s="159" t="s">
        <v>186</v>
      </c>
      <c r="D161" s="159" t="s">
        <v>131</v>
      </c>
      <c r="E161" s="160" t="s">
        <v>216</v>
      </c>
      <c r="F161" s="161" t="s">
        <v>217</v>
      </c>
      <c r="G161" s="162" t="s">
        <v>210</v>
      </c>
      <c r="H161" s="163">
        <v>284.47000000000003</v>
      </c>
      <c r="I161" s="164"/>
      <c r="J161" s="165">
        <f t="shared" si="20"/>
        <v>0</v>
      </c>
      <c r="K161" s="166"/>
      <c r="L161" s="30"/>
      <c r="M161" s="167" t="s">
        <v>1</v>
      </c>
      <c r="N161" s="168" t="s">
        <v>35</v>
      </c>
      <c r="O161" s="55"/>
      <c r="P161" s="169">
        <f t="shared" si="21"/>
        <v>0</v>
      </c>
      <c r="Q161" s="169">
        <v>0</v>
      </c>
      <c r="R161" s="169">
        <f t="shared" si="22"/>
        <v>0</v>
      </c>
      <c r="S161" s="169">
        <v>0</v>
      </c>
      <c r="T161" s="170">
        <f t="shared" si="23"/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71" t="s">
        <v>135</v>
      </c>
      <c r="AT161" s="171" t="s">
        <v>131</v>
      </c>
      <c r="AU161" s="171" t="s">
        <v>136</v>
      </c>
      <c r="AY161" s="14" t="s">
        <v>129</v>
      </c>
      <c r="BE161" s="172">
        <f t="shared" si="24"/>
        <v>0</v>
      </c>
      <c r="BF161" s="172">
        <f t="shared" si="25"/>
        <v>0</v>
      </c>
      <c r="BG161" s="172">
        <f t="shared" si="26"/>
        <v>0</v>
      </c>
      <c r="BH161" s="172">
        <f t="shared" si="27"/>
        <v>0</v>
      </c>
      <c r="BI161" s="172">
        <f t="shared" si="28"/>
        <v>0</v>
      </c>
      <c r="BJ161" s="14" t="s">
        <v>136</v>
      </c>
      <c r="BK161" s="172">
        <f t="shared" si="29"/>
        <v>0</v>
      </c>
      <c r="BL161" s="14" t="s">
        <v>135</v>
      </c>
      <c r="BM161" s="171" t="s">
        <v>346</v>
      </c>
    </row>
    <row r="162" spans="1:65" s="2" customFormat="1" ht="16.5" customHeight="1">
      <c r="A162" s="29"/>
      <c r="B162" s="158"/>
      <c r="C162" s="159" t="s">
        <v>241</v>
      </c>
      <c r="D162" s="159" t="s">
        <v>131</v>
      </c>
      <c r="E162" s="160" t="s">
        <v>219</v>
      </c>
      <c r="F162" s="161" t="s">
        <v>347</v>
      </c>
      <c r="G162" s="162" t="s">
        <v>210</v>
      </c>
      <c r="H162" s="163">
        <v>284.47000000000003</v>
      </c>
      <c r="I162" s="164"/>
      <c r="J162" s="165">
        <f t="shared" si="20"/>
        <v>0</v>
      </c>
      <c r="K162" s="166"/>
      <c r="L162" s="30"/>
      <c r="M162" s="167" t="s">
        <v>1</v>
      </c>
      <c r="N162" s="168" t="s">
        <v>35</v>
      </c>
      <c r="O162" s="55"/>
      <c r="P162" s="169">
        <f t="shared" si="21"/>
        <v>0</v>
      </c>
      <c r="Q162" s="169">
        <v>0</v>
      </c>
      <c r="R162" s="169">
        <f t="shared" si="22"/>
        <v>0</v>
      </c>
      <c r="S162" s="169">
        <v>0</v>
      </c>
      <c r="T162" s="170">
        <f t="shared" si="23"/>
        <v>0</v>
      </c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R162" s="171" t="s">
        <v>135</v>
      </c>
      <c r="AT162" s="171" t="s">
        <v>131</v>
      </c>
      <c r="AU162" s="171" t="s">
        <v>136</v>
      </c>
      <c r="AY162" s="14" t="s">
        <v>129</v>
      </c>
      <c r="BE162" s="172">
        <f t="shared" si="24"/>
        <v>0</v>
      </c>
      <c r="BF162" s="172">
        <f t="shared" si="25"/>
        <v>0</v>
      </c>
      <c r="BG162" s="172">
        <f t="shared" si="26"/>
        <v>0</v>
      </c>
      <c r="BH162" s="172">
        <f t="shared" si="27"/>
        <v>0</v>
      </c>
      <c r="BI162" s="172">
        <f t="shared" si="28"/>
        <v>0</v>
      </c>
      <c r="BJ162" s="14" t="s">
        <v>136</v>
      </c>
      <c r="BK162" s="172">
        <f t="shared" si="29"/>
        <v>0</v>
      </c>
      <c r="BL162" s="14" t="s">
        <v>135</v>
      </c>
      <c r="BM162" s="171" t="s">
        <v>348</v>
      </c>
    </row>
    <row r="163" spans="1:65" s="12" customFormat="1" ht="22.9" customHeight="1">
      <c r="B163" s="145"/>
      <c r="D163" s="146" t="s">
        <v>68</v>
      </c>
      <c r="E163" s="156" t="s">
        <v>222</v>
      </c>
      <c r="F163" s="156" t="s">
        <v>223</v>
      </c>
      <c r="I163" s="148"/>
      <c r="J163" s="157">
        <f>BK163</f>
        <v>0</v>
      </c>
      <c r="L163" s="145"/>
      <c r="M163" s="150"/>
      <c r="N163" s="151"/>
      <c r="O163" s="151"/>
      <c r="P163" s="152">
        <f>P164</f>
        <v>0</v>
      </c>
      <c r="Q163" s="151"/>
      <c r="R163" s="152">
        <f>R164</f>
        <v>0</v>
      </c>
      <c r="S163" s="151"/>
      <c r="T163" s="153">
        <f>T164</f>
        <v>0</v>
      </c>
      <c r="AR163" s="146" t="s">
        <v>77</v>
      </c>
      <c r="AT163" s="154" t="s">
        <v>68</v>
      </c>
      <c r="AU163" s="154" t="s">
        <v>77</v>
      </c>
      <c r="AY163" s="146" t="s">
        <v>129</v>
      </c>
      <c r="BK163" s="155">
        <f>BK164</f>
        <v>0</v>
      </c>
    </row>
    <row r="164" spans="1:65" s="2" customFormat="1" ht="21.75" customHeight="1">
      <c r="A164" s="29"/>
      <c r="B164" s="158"/>
      <c r="C164" s="159" t="s">
        <v>190</v>
      </c>
      <c r="D164" s="159" t="s">
        <v>131</v>
      </c>
      <c r="E164" s="160" t="s">
        <v>225</v>
      </c>
      <c r="F164" s="161" t="s">
        <v>226</v>
      </c>
      <c r="G164" s="162" t="s">
        <v>210</v>
      </c>
      <c r="H164" s="163">
        <v>369.46</v>
      </c>
      <c r="I164" s="164"/>
      <c r="J164" s="165">
        <f>ROUND(I164*H164,2)</f>
        <v>0</v>
      </c>
      <c r="K164" s="166"/>
      <c r="L164" s="30"/>
      <c r="M164" s="167" t="s">
        <v>1</v>
      </c>
      <c r="N164" s="168" t="s">
        <v>35</v>
      </c>
      <c r="O164" s="55"/>
      <c r="P164" s="169">
        <f>O164*H164</f>
        <v>0</v>
      </c>
      <c r="Q164" s="169">
        <v>0</v>
      </c>
      <c r="R164" s="169">
        <f>Q164*H164</f>
        <v>0</v>
      </c>
      <c r="S164" s="169">
        <v>0</v>
      </c>
      <c r="T164" s="170">
        <f>S164*H164</f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71" t="s">
        <v>135</v>
      </c>
      <c r="AT164" s="171" t="s">
        <v>131</v>
      </c>
      <c r="AU164" s="171" t="s">
        <v>136</v>
      </c>
      <c r="AY164" s="14" t="s">
        <v>129</v>
      </c>
      <c r="BE164" s="172">
        <f>IF(N164="základná",J164,0)</f>
        <v>0</v>
      </c>
      <c r="BF164" s="172">
        <f>IF(N164="znížená",J164,0)</f>
        <v>0</v>
      </c>
      <c r="BG164" s="172">
        <f>IF(N164="zákl. prenesená",J164,0)</f>
        <v>0</v>
      </c>
      <c r="BH164" s="172">
        <f>IF(N164="zníž. prenesená",J164,0)</f>
        <v>0</v>
      </c>
      <c r="BI164" s="172">
        <f>IF(N164="nulová",J164,0)</f>
        <v>0</v>
      </c>
      <c r="BJ164" s="14" t="s">
        <v>136</v>
      </c>
      <c r="BK164" s="172">
        <f>ROUND(I164*H164,2)</f>
        <v>0</v>
      </c>
      <c r="BL164" s="14" t="s">
        <v>135</v>
      </c>
      <c r="BM164" s="171" t="s">
        <v>349</v>
      </c>
    </row>
    <row r="165" spans="1:65" s="12" customFormat="1" ht="25.9" customHeight="1">
      <c r="B165" s="145"/>
      <c r="D165" s="146" t="s">
        <v>68</v>
      </c>
      <c r="E165" s="147" t="s">
        <v>350</v>
      </c>
      <c r="F165" s="147" t="s">
        <v>351</v>
      </c>
      <c r="I165" s="148"/>
      <c r="J165" s="149">
        <f>BK165</f>
        <v>0</v>
      </c>
      <c r="L165" s="145"/>
      <c r="M165" s="150"/>
      <c r="N165" s="151"/>
      <c r="O165" s="151"/>
      <c r="P165" s="152">
        <f>SUM(P166:P170)</f>
        <v>0</v>
      </c>
      <c r="Q165" s="151"/>
      <c r="R165" s="152">
        <f>SUM(R166:R170)</f>
        <v>0</v>
      </c>
      <c r="S165" s="151"/>
      <c r="T165" s="153">
        <f>SUM(T166:T170)</f>
        <v>0</v>
      </c>
      <c r="AR165" s="146" t="s">
        <v>135</v>
      </c>
      <c r="AT165" s="154" t="s">
        <v>68</v>
      </c>
      <c r="AU165" s="154" t="s">
        <v>69</v>
      </c>
      <c r="AY165" s="146" t="s">
        <v>129</v>
      </c>
      <c r="BK165" s="155">
        <f>SUM(BK166:BK170)</f>
        <v>0</v>
      </c>
    </row>
    <row r="166" spans="1:65" s="2" customFormat="1" ht="16.5" customHeight="1">
      <c r="A166" s="29"/>
      <c r="B166" s="158"/>
      <c r="C166" s="159" t="s">
        <v>244</v>
      </c>
      <c r="D166" s="159" t="s">
        <v>131</v>
      </c>
      <c r="E166" s="160" t="s">
        <v>352</v>
      </c>
      <c r="F166" s="161" t="s">
        <v>353</v>
      </c>
      <c r="G166" s="162" t="s">
        <v>139</v>
      </c>
      <c r="H166" s="163">
        <v>30</v>
      </c>
      <c r="I166" s="164"/>
      <c r="J166" s="165">
        <f>ROUND(I166*H166,2)</f>
        <v>0</v>
      </c>
      <c r="K166" s="166"/>
      <c r="L166" s="30"/>
      <c r="M166" s="167" t="s">
        <v>1</v>
      </c>
      <c r="N166" s="168" t="s">
        <v>35</v>
      </c>
      <c r="O166" s="55"/>
      <c r="P166" s="169">
        <f>O166*H166</f>
        <v>0</v>
      </c>
      <c r="Q166" s="169">
        <v>0</v>
      </c>
      <c r="R166" s="169">
        <f>Q166*H166</f>
        <v>0</v>
      </c>
      <c r="S166" s="169">
        <v>0</v>
      </c>
      <c r="T166" s="170">
        <f>S166*H166</f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71" t="s">
        <v>354</v>
      </c>
      <c r="AT166" s="171" t="s">
        <v>131</v>
      </c>
      <c r="AU166" s="171" t="s">
        <v>77</v>
      </c>
      <c r="AY166" s="14" t="s">
        <v>129</v>
      </c>
      <c r="BE166" s="172">
        <f>IF(N166="základná",J166,0)</f>
        <v>0</v>
      </c>
      <c r="BF166" s="172">
        <f>IF(N166="znížená",J166,0)</f>
        <v>0</v>
      </c>
      <c r="BG166" s="172">
        <f>IF(N166="zákl. prenesená",J166,0)</f>
        <v>0</v>
      </c>
      <c r="BH166" s="172">
        <f>IF(N166="zníž. prenesená",J166,0)</f>
        <v>0</v>
      </c>
      <c r="BI166" s="172">
        <f>IF(N166="nulová",J166,0)</f>
        <v>0</v>
      </c>
      <c r="BJ166" s="14" t="s">
        <v>136</v>
      </c>
      <c r="BK166" s="172">
        <f>ROUND(I166*H166,2)</f>
        <v>0</v>
      </c>
      <c r="BL166" s="14" t="s">
        <v>354</v>
      </c>
      <c r="BM166" s="171" t="s">
        <v>355</v>
      </c>
    </row>
    <row r="167" spans="1:65" s="2" customFormat="1" ht="21.75" customHeight="1">
      <c r="A167" s="29"/>
      <c r="B167" s="158"/>
      <c r="C167" s="159" t="s">
        <v>196</v>
      </c>
      <c r="D167" s="159" t="s">
        <v>131</v>
      </c>
      <c r="E167" s="160" t="s">
        <v>356</v>
      </c>
      <c r="F167" s="161" t="s">
        <v>357</v>
      </c>
      <c r="G167" s="162" t="s">
        <v>139</v>
      </c>
      <c r="H167" s="163">
        <v>30</v>
      </c>
      <c r="I167" s="164"/>
      <c r="J167" s="165">
        <f>ROUND(I167*H167,2)</f>
        <v>0</v>
      </c>
      <c r="K167" s="166"/>
      <c r="L167" s="30"/>
      <c r="M167" s="167" t="s">
        <v>1</v>
      </c>
      <c r="N167" s="168" t="s">
        <v>35</v>
      </c>
      <c r="O167" s="55"/>
      <c r="P167" s="169">
        <f>O167*H167</f>
        <v>0</v>
      </c>
      <c r="Q167" s="169">
        <v>0</v>
      </c>
      <c r="R167" s="169">
        <f>Q167*H167</f>
        <v>0</v>
      </c>
      <c r="S167" s="169">
        <v>0</v>
      </c>
      <c r="T167" s="170">
        <f>S167*H167</f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71" t="s">
        <v>354</v>
      </c>
      <c r="AT167" s="171" t="s">
        <v>131</v>
      </c>
      <c r="AU167" s="171" t="s">
        <v>77</v>
      </c>
      <c r="AY167" s="14" t="s">
        <v>129</v>
      </c>
      <c r="BE167" s="172">
        <f>IF(N167="základná",J167,0)</f>
        <v>0</v>
      </c>
      <c r="BF167" s="172">
        <f>IF(N167="znížená",J167,0)</f>
        <v>0</v>
      </c>
      <c r="BG167" s="172">
        <f>IF(N167="zákl. prenesená",J167,0)</f>
        <v>0</v>
      </c>
      <c r="BH167" s="172">
        <f>IF(N167="zníž. prenesená",J167,0)</f>
        <v>0</v>
      </c>
      <c r="BI167" s="172">
        <f>IF(N167="nulová",J167,0)</f>
        <v>0</v>
      </c>
      <c r="BJ167" s="14" t="s">
        <v>136</v>
      </c>
      <c r="BK167" s="172">
        <f>ROUND(I167*H167,2)</f>
        <v>0</v>
      </c>
      <c r="BL167" s="14" t="s">
        <v>354</v>
      </c>
      <c r="BM167" s="171" t="s">
        <v>358</v>
      </c>
    </row>
    <row r="168" spans="1:65" s="2" customFormat="1" ht="21.75" customHeight="1">
      <c r="A168" s="29"/>
      <c r="B168" s="158"/>
      <c r="C168" s="173" t="s">
        <v>247</v>
      </c>
      <c r="D168" s="173" t="s">
        <v>192</v>
      </c>
      <c r="E168" s="174" t="s">
        <v>281</v>
      </c>
      <c r="F168" s="175" t="s">
        <v>282</v>
      </c>
      <c r="G168" s="176" t="s">
        <v>195</v>
      </c>
      <c r="H168" s="177">
        <v>30.3</v>
      </c>
      <c r="I168" s="178"/>
      <c r="J168" s="179">
        <f>ROUND(I168*H168,2)</f>
        <v>0</v>
      </c>
      <c r="K168" s="180"/>
      <c r="L168" s="181"/>
      <c r="M168" s="182" t="s">
        <v>1</v>
      </c>
      <c r="N168" s="183" t="s">
        <v>35</v>
      </c>
      <c r="O168" s="55"/>
      <c r="P168" s="169">
        <f>O168*H168</f>
        <v>0</v>
      </c>
      <c r="Q168" s="169">
        <v>0</v>
      </c>
      <c r="R168" s="169">
        <f>Q168*H168</f>
        <v>0</v>
      </c>
      <c r="S168" s="169">
        <v>0</v>
      </c>
      <c r="T168" s="170">
        <f>S168*H168</f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71" t="s">
        <v>354</v>
      </c>
      <c r="AT168" s="171" t="s">
        <v>192</v>
      </c>
      <c r="AU168" s="171" t="s">
        <v>77</v>
      </c>
      <c r="AY168" s="14" t="s">
        <v>129</v>
      </c>
      <c r="BE168" s="172">
        <f>IF(N168="základná",J168,0)</f>
        <v>0</v>
      </c>
      <c r="BF168" s="172">
        <f>IF(N168="znížená",J168,0)</f>
        <v>0</v>
      </c>
      <c r="BG168" s="172">
        <f>IF(N168="zákl. prenesená",J168,0)</f>
        <v>0</v>
      </c>
      <c r="BH168" s="172">
        <f>IF(N168="zníž. prenesená",J168,0)</f>
        <v>0</v>
      </c>
      <c r="BI168" s="172">
        <f>IF(N168="nulová",J168,0)</f>
        <v>0</v>
      </c>
      <c r="BJ168" s="14" t="s">
        <v>136</v>
      </c>
      <c r="BK168" s="172">
        <f>ROUND(I168*H168,2)</f>
        <v>0</v>
      </c>
      <c r="BL168" s="14" t="s">
        <v>354</v>
      </c>
      <c r="BM168" s="171" t="s">
        <v>359</v>
      </c>
    </row>
    <row r="169" spans="1:65" s="2" customFormat="1" ht="21.75" customHeight="1">
      <c r="A169" s="29"/>
      <c r="B169" s="158"/>
      <c r="C169" s="159" t="s">
        <v>199</v>
      </c>
      <c r="D169" s="159" t="s">
        <v>131</v>
      </c>
      <c r="E169" s="160" t="s">
        <v>360</v>
      </c>
      <c r="F169" s="161" t="s">
        <v>198</v>
      </c>
      <c r="G169" s="162" t="s">
        <v>143</v>
      </c>
      <c r="H169" s="163">
        <v>1.8</v>
      </c>
      <c r="I169" s="164"/>
      <c r="J169" s="165">
        <f>ROUND(I169*H169,2)</f>
        <v>0</v>
      </c>
      <c r="K169" s="166"/>
      <c r="L169" s="30"/>
      <c r="M169" s="167" t="s">
        <v>1</v>
      </c>
      <c r="N169" s="168" t="s">
        <v>35</v>
      </c>
      <c r="O169" s="55"/>
      <c r="P169" s="169">
        <f>O169*H169</f>
        <v>0</v>
      </c>
      <c r="Q169" s="169">
        <v>0</v>
      </c>
      <c r="R169" s="169">
        <f>Q169*H169</f>
        <v>0</v>
      </c>
      <c r="S169" s="169">
        <v>0</v>
      </c>
      <c r="T169" s="170">
        <f>S169*H169</f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71" t="s">
        <v>354</v>
      </c>
      <c r="AT169" s="171" t="s">
        <v>131</v>
      </c>
      <c r="AU169" s="171" t="s">
        <v>77</v>
      </c>
      <c r="AY169" s="14" t="s">
        <v>129</v>
      </c>
      <c r="BE169" s="172">
        <f>IF(N169="základná",J169,0)</f>
        <v>0</v>
      </c>
      <c r="BF169" s="172">
        <f>IF(N169="znížená",J169,0)</f>
        <v>0</v>
      </c>
      <c r="BG169" s="172">
        <f>IF(N169="zákl. prenesená",J169,0)</f>
        <v>0</v>
      </c>
      <c r="BH169" s="172">
        <f>IF(N169="zníž. prenesená",J169,0)</f>
        <v>0</v>
      </c>
      <c r="BI169" s="172">
        <f>IF(N169="nulová",J169,0)</f>
        <v>0</v>
      </c>
      <c r="BJ169" s="14" t="s">
        <v>136</v>
      </c>
      <c r="BK169" s="172">
        <f>ROUND(I169*H169,2)</f>
        <v>0</v>
      </c>
      <c r="BL169" s="14" t="s">
        <v>354</v>
      </c>
      <c r="BM169" s="171" t="s">
        <v>361</v>
      </c>
    </row>
    <row r="170" spans="1:65" s="2" customFormat="1" ht="33" customHeight="1">
      <c r="A170" s="29"/>
      <c r="B170" s="158"/>
      <c r="C170" s="159" t="s">
        <v>362</v>
      </c>
      <c r="D170" s="159" t="s">
        <v>131</v>
      </c>
      <c r="E170" s="160" t="s">
        <v>363</v>
      </c>
      <c r="F170" s="161" t="s">
        <v>364</v>
      </c>
      <c r="G170" s="162" t="s">
        <v>134</v>
      </c>
      <c r="H170" s="163">
        <v>9</v>
      </c>
      <c r="I170" s="164"/>
      <c r="J170" s="165">
        <f>ROUND(I170*H170,2)</f>
        <v>0</v>
      </c>
      <c r="K170" s="166"/>
      <c r="L170" s="30"/>
      <c r="M170" s="167" t="s">
        <v>1</v>
      </c>
      <c r="N170" s="168" t="s">
        <v>35</v>
      </c>
      <c r="O170" s="55"/>
      <c r="P170" s="169">
        <f>O170*H170</f>
        <v>0</v>
      </c>
      <c r="Q170" s="169">
        <v>0</v>
      </c>
      <c r="R170" s="169">
        <f>Q170*H170</f>
        <v>0</v>
      </c>
      <c r="S170" s="169">
        <v>0</v>
      </c>
      <c r="T170" s="170">
        <f>S170*H170</f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71" t="s">
        <v>354</v>
      </c>
      <c r="AT170" s="171" t="s">
        <v>131</v>
      </c>
      <c r="AU170" s="171" t="s">
        <v>77</v>
      </c>
      <c r="AY170" s="14" t="s">
        <v>129</v>
      </c>
      <c r="BE170" s="172">
        <f>IF(N170="základná",J170,0)</f>
        <v>0</v>
      </c>
      <c r="BF170" s="172">
        <f>IF(N170="znížená",J170,0)</f>
        <v>0</v>
      </c>
      <c r="BG170" s="172">
        <f>IF(N170="zákl. prenesená",J170,0)</f>
        <v>0</v>
      </c>
      <c r="BH170" s="172">
        <f>IF(N170="zníž. prenesená",J170,0)</f>
        <v>0</v>
      </c>
      <c r="BI170" s="172">
        <f>IF(N170="nulová",J170,0)</f>
        <v>0</v>
      </c>
      <c r="BJ170" s="14" t="s">
        <v>136</v>
      </c>
      <c r="BK170" s="172">
        <f>ROUND(I170*H170,2)</f>
        <v>0</v>
      </c>
      <c r="BL170" s="14" t="s">
        <v>354</v>
      </c>
      <c r="BM170" s="171" t="s">
        <v>365</v>
      </c>
    </row>
    <row r="171" spans="1:65" s="12" customFormat="1" ht="25.9" customHeight="1">
      <c r="B171" s="145"/>
      <c r="D171" s="146" t="s">
        <v>68</v>
      </c>
      <c r="E171" s="147" t="s">
        <v>249</v>
      </c>
      <c r="F171" s="147" t="s">
        <v>250</v>
      </c>
      <c r="I171" s="148"/>
      <c r="J171" s="149">
        <f>BK171</f>
        <v>0</v>
      </c>
      <c r="L171" s="145"/>
      <c r="M171" s="150"/>
      <c r="N171" s="151"/>
      <c r="O171" s="151"/>
      <c r="P171" s="152">
        <f>P172</f>
        <v>0</v>
      </c>
      <c r="Q171" s="151"/>
      <c r="R171" s="152">
        <f>R172</f>
        <v>0</v>
      </c>
      <c r="S171" s="151"/>
      <c r="T171" s="153">
        <f>T172</f>
        <v>0</v>
      </c>
      <c r="AR171" s="146" t="s">
        <v>148</v>
      </c>
      <c r="AT171" s="154" t="s">
        <v>68</v>
      </c>
      <c r="AU171" s="154" t="s">
        <v>69</v>
      </c>
      <c r="AY171" s="146" t="s">
        <v>129</v>
      </c>
      <c r="BK171" s="155">
        <f>BK172</f>
        <v>0</v>
      </c>
    </row>
    <row r="172" spans="1:65" s="2" customFormat="1" ht="33" customHeight="1">
      <c r="A172" s="29"/>
      <c r="B172" s="158"/>
      <c r="C172" s="159" t="s">
        <v>203</v>
      </c>
      <c r="D172" s="159" t="s">
        <v>131</v>
      </c>
      <c r="E172" s="160" t="s">
        <v>251</v>
      </c>
      <c r="F172" s="161" t="s">
        <v>252</v>
      </c>
      <c r="G172" s="162" t="s">
        <v>253</v>
      </c>
      <c r="H172" s="163">
        <v>1</v>
      </c>
      <c r="I172" s="164"/>
      <c r="J172" s="165">
        <f>ROUND(I172*H172,2)</f>
        <v>0</v>
      </c>
      <c r="K172" s="166"/>
      <c r="L172" s="30"/>
      <c r="M172" s="184" t="s">
        <v>1</v>
      </c>
      <c r="N172" s="185" t="s">
        <v>35</v>
      </c>
      <c r="O172" s="186"/>
      <c r="P172" s="187">
        <f>O172*H172</f>
        <v>0</v>
      </c>
      <c r="Q172" s="187">
        <v>0</v>
      </c>
      <c r="R172" s="187">
        <f>Q172*H172</f>
        <v>0</v>
      </c>
      <c r="S172" s="187">
        <v>0</v>
      </c>
      <c r="T172" s="188">
        <f>S172*H172</f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71" t="s">
        <v>135</v>
      </c>
      <c r="AT172" s="171" t="s">
        <v>131</v>
      </c>
      <c r="AU172" s="171" t="s">
        <v>77</v>
      </c>
      <c r="AY172" s="14" t="s">
        <v>129</v>
      </c>
      <c r="BE172" s="172">
        <f>IF(N172="základná",J172,0)</f>
        <v>0</v>
      </c>
      <c r="BF172" s="172">
        <f>IF(N172="znížená",J172,0)</f>
        <v>0</v>
      </c>
      <c r="BG172" s="172">
        <f>IF(N172="zákl. prenesená",J172,0)</f>
        <v>0</v>
      </c>
      <c r="BH172" s="172">
        <f>IF(N172="zníž. prenesená",J172,0)</f>
        <v>0</v>
      </c>
      <c r="BI172" s="172">
        <f>IF(N172="nulová",J172,0)</f>
        <v>0</v>
      </c>
      <c r="BJ172" s="14" t="s">
        <v>136</v>
      </c>
      <c r="BK172" s="172">
        <f>ROUND(I172*H172,2)</f>
        <v>0</v>
      </c>
      <c r="BL172" s="14" t="s">
        <v>135</v>
      </c>
      <c r="BM172" s="171" t="s">
        <v>366</v>
      </c>
    </row>
    <row r="173" spans="1:65" s="2" customFormat="1" ht="6.95" customHeight="1">
      <c r="A173" s="29"/>
      <c r="B173" s="44"/>
      <c r="C173" s="45"/>
      <c r="D173" s="45"/>
      <c r="E173" s="45"/>
      <c r="F173" s="45"/>
      <c r="G173" s="45"/>
      <c r="H173" s="45"/>
      <c r="I173" s="117"/>
      <c r="J173" s="45"/>
      <c r="K173" s="45"/>
      <c r="L173" s="30"/>
      <c r="M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</sheetData>
  <autoFilter ref="C124:K172"/>
  <mergeCells count="9">
    <mergeCell ref="E87:H87"/>
    <mergeCell ref="E115:H115"/>
    <mergeCell ref="E117:H117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7"/>
  <sheetViews>
    <sheetView showGridLines="0" topLeftCell="A144" workbookViewId="0">
      <selection activeCell="J116" sqref="J116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90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100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Opravy a  rekonštrukcie miestnych komunikácií a chodníkov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101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hidden="1" customHeight="1">
      <c r="A9" s="29"/>
      <c r="B9" s="30"/>
      <c r="C9" s="29"/>
      <c r="D9" s="29"/>
      <c r="E9" s="211" t="s">
        <v>367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01"/>
      <c r="G18" s="201"/>
      <c r="H18" s="201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05" t="s">
        <v>1</v>
      </c>
      <c r="F27" s="205"/>
      <c r="G27" s="205"/>
      <c r="H27" s="205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ROUND(J122,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ROUND((SUM(BE122:BE156)),  2)</f>
        <v>0</v>
      </c>
      <c r="G33" s="29"/>
      <c r="H33" s="29"/>
      <c r="I33" s="104">
        <v>0.2</v>
      </c>
      <c r="J33" s="103">
        <f>ROUND(((SUM(BE122:BE156))*I33),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ROUND((SUM(BF122:BF156)),  2)</f>
        <v>0</v>
      </c>
      <c r="G34" s="29"/>
      <c r="H34" s="29"/>
      <c r="I34" s="104">
        <v>0.2</v>
      </c>
      <c r="J34" s="103">
        <f>ROUND(((SUM(BF122:BF156))*I34),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ROUND((SUM(BG122:BG156)),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ROUND((SUM(BH122:BH156)),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ROUND((SUM(BI122:BI156)),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103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Opravy a  rekonštrukcie miestnych komunikácií a chodníkov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hidden="1" customHeight="1">
      <c r="A87" s="29"/>
      <c r="B87" s="30"/>
      <c r="C87" s="29"/>
      <c r="D87" s="29"/>
      <c r="E87" s="211" t="str">
        <f>E9</f>
        <v>5. -  Rekonštrukcia chodníka  od zel. trhoviska k BD Dobrianskeho 1668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104</v>
      </c>
      <c r="D94" s="105"/>
      <c r="E94" s="105"/>
      <c r="F94" s="105"/>
      <c r="G94" s="105"/>
      <c r="H94" s="105"/>
      <c r="I94" s="120"/>
      <c r="J94" s="121" t="s">
        <v>105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106</v>
      </c>
      <c r="D96" s="29"/>
      <c r="E96" s="29"/>
      <c r="F96" s="29"/>
      <c r="G96" s="29"/>
      <c r="H96" s="29"/>
      <c r="I96" s="93"/>
      <c r="J96" s="68">
        <f>J122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107</v>
      </c>
    </row>
    <row r="97" spans="1:31" s="9" customFormat="1" ht="24.95" hidden="1" customHeight="1">
      <c r="B97" s="123"/>
      <c r="D97" s="124" t="s">
        <v>256</v>
      </c>
      <c r="E97" s="125"/>
      <c r="F97" s="125"/>
      <c r="G97" s="125"/>
      <c r="H97" s="125"/>
      <c r="I97" s="126"/>
      <c r="J97" s="127">
        <f>J123</f>
        <v>0</v>
      </c>
      <c r="L97" s="123"/>
    </row>
    <row r="98" spans="1:31" s="10" customFormat="1" ht="19.899999999999999" hidden="1" customHeight="1">
      <c r="B98" s="128"/>
      <c r="D98" s="129" t="s">
        <v>109</v>
      </c>
      <c r="E98" s="130"/>
      <c r="F98" s="130"/>
      <c r="G98" s="130"/>
      <c r="H98" s="130"/>
      <c r="I98" s="131"/>
      <c r="J98" s="132">
        <f>J124</f>
        <v>0</v>
      </c>
      <c r="L98" s="128"/>
    </row>
    <row r="99" spans="1:31" s="10" customFormat="1" ht="19.899999999999999" hidden="1" customHeight="1">
      <c r="B99" s="128"/>
      <c r="D99" s="129" t="s">
        <v>110</v>
      </c>
      <c r="E99" s="130"/>
      <c r="F99" s="130"/>
      <c r="G99" s="130"/>
      <c r="H99" s="130"/>
      <c r="I99" s="131"/>
      <c r="J99" s="132">
        <f>J137</f>
        <v>0</v>
      </c>
      <c r="L99" s="128"/>
    </row>
    <row r="100" spans="1:31" s="10" customFormat="1" ht="19.899999999999999" hidden="1" customHeight="1">
      <c r="B100" s="128"/>
      <c r="D100" s="129" t="s">
        <v>111</v>
      </c>
      <c r="E100" s="130"/>
      <c r="F100" s="130"/>
      <c r="G100" s="130"/>
      <c r="H100" s="130"/>
      <c r="I100" s="131"/>
      <c r="J100" s="132">
        <f>J143</f>
        <v>0</v>
      </c>
      <c r="L100" s="128"/>
    </row>
    <row r="101" spans="1:31" s="10" customFormat="1" ht="19.899999999999999" hidden="1" customHeight="1">
      <c r="B101" s="128"/>
      <c r="D101" s="129" t="s">
        <v>112</v>
      </c>
      <c r="E101" s="130"/>
      <c r="F101" s="130"/>
      <c r="G101" s="130"/>
      <c r="H101" s="130"/>
      <c r="I101" s="131"/>
      <c r="J101" s="132">
        <f>J153</f>
        <v>0</v>
      </c>
      <c r="L101" s="128"/>
    </row>
    <row r="102" spans="1:31" s="9" customFormat="1" ht="24.95" hidden="1" customHeight="1">
      <c r="B102" s="123"/>
      <c r="D102" s="124" t="s">
        <v>114</v>
      </c>
      <c r="E102" s="125"/>
      <c r="F102" s="125"/>
      <c r="G102" s="125"/>
      <c r="H102" s="125"/>
      <c r="I102" s="126"/>
      <c r="J102" s="127">
        <f>J155</f>
        <v>0</v>
      </c>
      <c r="L102" s="123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93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4"/>
      <c r="C104" s="45"/>
      <c r="D104" s="45"/>
      <c r="E104" s="45"/>
      <c r="F104" s="45"/>
      <c r="G104" s="45"/>
      <c r="H104" s="45"/>
      <c r="I104" s="117"/>
      <c r="J104" s="45"/>
      <c r="K104" s="45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idden="1"/>
    <row r="106" spans="1:31" hidden="1"/>
    <row r="107" spans="1:31" hidden="1"/>
    <row r="108" spans="1:31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118"/>
      <c r="J108" s="47"/>
      <c r="K108" s="47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93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93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14</v>
      </c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9" t="str">
        <f>E7</f>
        <v>Opravy a  rekonštrukcie miestnych komunikácií a chodníkov v Humennom</v>
      </c>
      <c r="F112" s="230"/>
      <c r="G112" s="230"/>
      <c r="H112" s="230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24.75" customHeight="1">
      <c r="A114" s="29"/>
      <c r="B114" s="30"/>
      <c r="C114" s="29"/>
      <c r="D114" s="29"/>
      <c r="E114" s="211" t="str">
        <f>E9</f>
        <v>5. -  Rekonštrukcia chodníka  od zel. trhoviska k BD Dobrianskeho 1668</v>
      </c>
      <c r="F114" s="228"/>
      <c r="G114" s="228"/>
      <c r="H114" s="228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17</v>
      </c>
      <c r="D116" s="29"/>
      <c r="E116" s="29"/>
      <c r="F116" s="22" t="str">
        <f>F12</f>
        <v xml:space="preserve"> </v>
      </c>
      <c r="G116" s="29"/>
      <c r="H116" s="29"/>
      <c r="I116" s="94" t="s">
        <v>19</v>
      </c>
      <c r="J116" s="52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93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20</v>
      </c>
      <c r="D118" s="29"/>
      <c r="E118" s="29"/>
      <c r="F118" s="22" t="str">
        <f>E15</f>
        <v xml:space="preserve"> </v>
      </c>
      <c r="G118" s="29"/>
      <c r="H118" s="29"/>
      <c r="I118" s="94" t="s">
        <v>25</v>
      </c>
      <c r="J118" s="27" t="str">
        <f>E21</f>
        <v xml:space="preserve"> </v>
      </c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23</v>
      </c>
      <c r="D119" s="29"/>
      <c r="E119" s="29"/>
      <c r="F119" s="22" t="str">
        <f>IF(E18="","",E18)</f>
        <v>Vyplň údaj</v>
      </c>
      <c r="G119" s="29"/>
      <c r="H119" s="29"/>
      <c r="I119" s="94" t="s">
        <v>27</v>
      </c>
      <c r="J119" s="27" t="str">
        <f>E24</f>
        <v xml:space="preserve"> </v>
      </c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93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33"/>
      <c r="B121" s="134"/>
      <c r="C121" s="135" t="s">
        <v>116</v>
      </c>
      <c r="D121" s="136" t="s">
        <v>54</v>
      </c>
      <c r="E121" s="136" t="s">
        <v>50</v>
      </c>
      <c r="F121" s="136" t="s">
        <v>51</v>
      </c>
      <c r="G121" s="136" t="s">
        <v>117</v>
      </c>
      <c r="H121" s="136" t="s">
        <v>118</v>
      </c>
      <c r="I121" s="137" t="s">
        <v>119</v>
      </c>
      <c r="J121" s="138" t="s">
        <v>105</v>
      </c>
      <c r="K121" s="139" t="s">
        <v>120</v>
      </c>
      <c r="L121" s="140"/>
      <c r="M121" s="59" t="s">
        <v>1</v>
      </c>
      <c r="N121" s="60" t="s">
        <v>33</v>
      </c>
      <c r="O121" s="60" t="s">
        <v>121</v>
      </c>
      <c r="P121" s="60" t="s">
        <v>122</v>
      </c>
      <c r="Q121" s="60" t="s">
        <v>123</v>
      </c>
      <c r="R121" s="60" t="s">
        <v>124</v>
      </c>
      <c r="S121" s="60" t="s">
        <v>125</v>
      </c>
      <c r="T121" s="61" t="s">
        <v>126</v>
      </c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</row>
    <row r="122" spans="1:65" s="2" customFormat="1" ht="22.9" customHeight="1">
      <c r="A122" s="29"/>
      <c r="B122" s="30"/>
      <c r="C122" s="66" t="s">
        <v>106</v>
      </c>
      <c r="D122" s="29"/>
      <c r="E122" s="29"/>
      <c r="F122" s="29"/>
      <c r="G122" s="29"/>
      <c r="H122" s="29"/>
      <c r="I122" s="93"/>
      <c r="J122" s="141">
        <f>BK122</f>
        <v>0</v>
      </c>
      <c r="K122" s="29"/>
      <c r="L122" s="30"/>
      <c r="M122" s="62"/>
      <c r="N122" s="53"/>
      <c r="O122" s="63"/>
      <c r="P122" s="142">
        <f>P123+P155</f>
        <v>0</v>
      </c>
      <c r="Q122" s="63"/>
      <c r="R122" s="142">
        <f>R123+R155</f>
        <v>0</v>
      </c>
      <c r="S122" s="63"/>
      <c r="T122" s="143">
        <f>T123+T155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68</v>
      </c>
      <c r="AU122" s="14" t="s">
        <v>107</v>
      </c>
      <c r="BK122" s="144">
        <f>BK123+BK155</f>
        <v>0</v>
      </c>
    </row>
    <row r="123" spans="1:65" s="12" customFormat="1" ht="25.9" customHeight="1">
      <c r="B123" s="145"/>
      <c r="D123" s="146" t="s">
        <v>68</v>
      </c>
      <c r="E123" s="147" t="s">
        <v>127</v>
      </c>
      <c r="F123" s="147" t="s">
        <v>257</v>
      </c>
      <c r="I123" s="148"/>
      <c r="J123" s="149">
        <f>BK123</f>
        <v>0</v>
      </c>
      <c r="L123" s="145"/>
      <c r="M123" s="150"/>
      <c r="N123" s="151"/>
      <c r="O123" s="151"/>
      <c r="P123" s="152">
        <f>P124+P137+P143+P153</f>
        <v>0</v>
      </c>
      <c r="Q123" s="151"/>
      <c r="R123" s="152">
        <f>R124+R137+R143+R153</f>
        <v>0</v>
      </c>
      <c r="S123" s="151"/>
      <c r="T123" s="153">
        <f>T124+T137+T143+T153</f>
        <v>0</v>
      </c>
      <c r="AR123" s="146" t="s">
        <v>77</v>
      </c>
      <c r="AT123" s="154" t="s">
        <v>68</v>
      </c>
      <c r="AU123" s="154" t="s">
        <v>69</v>
      </c>
      <c r="AY123" s="146" t="s">
        <v>129</v>
      </c>
      <c r="BK123" s="155">
        <f>BK124+BK137+BK143+BK153</f>
        <v>0</v>
      </c>
    </row>
    <row r="124" spans="1:65" s="12" customFormat="1" ht="22.9" customHeight="1">
      <c r="B124" s="145"/>
      <c r="D124" s="146" t="s">
        <v>68</v>
      </c>
      <c r="E124" s="156" t="s">
        <v>77</v>
      </c>
      <c r="F124" s="156" t="s">
        <v>130</v>
      </c>
      <c r="I124" s="148"/>
      <c r="J124" s="157">
        <f>BK124</f>
        <v>0</v>
      </c>
      <c r="L124" s="145"/>
      <c r="M124" s="150"/>
      <c r="N124" s="151"/>
      <c r="O124" s="151"/>
      <c r="P124" s="152">
        <f>SUM(P125:P136)</f>
        <v>0</v>
      </c>
      <c r="Q124" s="151"/>
      <c r="R124" s="152">
        <f>SUM(R125:R136)</f>
        <v>0</v>
      </c>
      <c r="S124" s="151"/>
      <c r="T124" s="153">
        <f>SUM(T125:T136)</f>
        <v>0</v>
      </c>
      <c r="AR124" s="146" t="s">
        <v>77</v>
      </c>
      <c r="AT124" s="154" t="s">
        <v>68</v>
      </c>
      <c r="AU124" s="154" t="s">
        <v>77</v>
      </c>
      <c r="AY124" s="146" t="s">
        <v>129</v>
      </c>
      <c r="BK124" s="155">
        <f>SUM(BK125:BK136)</f>
        <v>0</v>
      </c>
    </row>
    <row r="125" spans="1:65" s="2" customFormat="1" ht="21.75" customHeight="1">
      <c r="A125" s="29"/>
      <c r="B125" s="158"/>
      <c r="C125" s="159" t="s">
        <v>77</v>
      </c>
      <c r="D125" s="159" t="s">
        <v>131</v>
      </c>
      <c r="E125" s="160" t="s">
        <v>258</v>
      </c>
      <c r="F125" s="161" t="s">
        <v>259</v>
      </c>
      <c r="G125" s="162" t="s">
        <v>134</v>
      </c>
      <c r="H125" s="163">
        <v>2</v>
      </c>
      <c r="I125" s="164"/>
      <c r="J125" s="165">
        <f t="shared" ref="J125:J136" si="0">ROUND(I125*H125,2)</f>
        <v>0</v>
      </c>
      <c r="K125" s="166"/>
      <c r="L125" s="30"/>
      <c r="M125" s="167" t="s">
        <v>1</v>
      </c>
      <c r="N125" s="168" t="s">
        <v>35</v>
      </c>
      <c r="O125" s="55"/>
      <c r="P125" s="169">
        <f t="shared" ref="P125:P136" si="1">O125*H125</f>
        <v>0</v>
      </c>
      <c r="Q125" s="169">
        <v>0</v>
      </c>
      <c r="R125" s="169">
        <f t="shared" ref="R125:R136" si="2">Q125*H125</f>
        <v>0</v>
      </c>
      <c r="S125" s="169">
        <v>0</v>
      </c>
      <c r="T125" s="170">
        <f t="shared" ref="T125:T136" si="3"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71" t="s">
        <v>135</v>
      </c>
      <c r="AT125" s="171" t="s">
        <v>131</v>
      </c>
      <c r="AU125" s="171" t="s">
        <v>136</v>
      </c>
      <c r="AY125" s="14" t="s">
        <v>129</v>
      </c>
      <c r="BE125" s="172">
        <f t="shared" ref="BE125:BE136" si="4">IF(N125="základná",J125,0)</f>
        <v>0</v>
      </c>
      <c r="BF125" s="172">
        <f t="shared" ref="BF125:BF136" si="5">IF(N125="znížená",J125,0)</f>
        <v>0</v>
      </c>
      <c r="BG125" s="172">
        <f t="shared" ref="BG125:BG136" si="6">IF(N125="zákl. prenesená",J125,0)</f>
        <v>0</v>
      </c>
      <c r="BH125" s="172">
        <f t="shared" ref="BH125:BH136" si="7">IF(N125="zníž. prenesená",J125,0)</f>
        <v>0</v>
      </c>
      <c r="BI125" s="172">
        <f t="shared" ref="BI125:BI136" si="8">IF(N125="nulová",J125,0)</f>
        <v>0</v>
      </c>
      <c r="BJ125" s="14" t="s">
        <v>136</v>
      </c>
      <c r="BK125" s="172">
        <f t="shared" ref="BK125:BK136" si="9">ROUND(I125*H125,2)</f>
        <v>0</v>
      </c>
      <c r="BL125" s="14" t="s">
        <v>135</v>
      </c>
      <c r="BM125" s="171" t="s">
        <v>136</v>
      </c>
    </row>
    <row r="126" spans="1:65" s="2" customFormat="1" ht="21.75" customHeight="1">
      <c r="A126" s="29"/>
      <c r="B126" s="158"/>
      <c r="C126" s="159" t="s">
        <v>136</v>
      </c>
      <c r="D126" s="159" t="s">
        <v>131</v>
      </c>
      <c r="E126" s="160" t="s">
        <v>132</v>
      </c>
      <c r="F126" s="161" t="s">
        <v>133</v>
      </c>
      <c r="G126" s="162" t="s">
        <v>134</v>
      </c>
      <c r="H126" s="163">
        <v>264.93</v>
      </c>
      <c r="I126" s="164"/>
      <c r="J126" s="165">
        <f t="shared" si="0"/>
        <v>0</v>
      </c>
      <c r="K126" s="166"/>
      <c r="L126" s="30"/>
      <c r="M126" s="167" t="s">
        <v>1</v>
      </c>
      <c r="N126" s="168" t="s">
        <v>35</v>
      </c>
      <c r="O126" s="55"/>
      <c r="P126" s="169">
        <f t="shared" si="1"/>
        <v>0</v>
      </c>
      <c r="Q126" s="169">
        <v>0</v>
      </c>
      <c r="R126" s="169">
        <f t="shared" si="2"/>
        <v>0</v>
      </c>
      <c r="S126" s="169">
        <v>0</v>
      </c>
      <c r="T126" s="170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71" t="s">
        <v>135</v>
      </c>
      <c r="AT126" s="171" t="s">
        <v>131</v>
      </c>
      <c r="AU126" s="171" t="s">
        <v>136</v>
      </c>
      <c r="AY126" s="14" t="s">
        <v>129</v>
      </c>
      <c r="BE126" s="172">
        <f t="shared" si="4"/>
        <v>0</v>
      </c>
      <c r="BF126" s="172">
        <f t="shared" si="5"/>
        <v>0</v>
      </c>
      <c r="BG126" s="172">
        <f t="shared" si="6"/>
        <v>0</v>
      </c>
      <c r="BH126" s="172">
        <f t="shared" si="7"/>
        <v>0</v>
      </c>
      <c r="BI126" s="172">
        <f t="shared" si="8"/>
        <v>0</v>
      </c>
      <c r="BJ126" s="14" t="s">
        <v>136</v>
      </c>
      <c r="BK126" s="172">
        <f t="shared" si="9"/>
        <v>0</v>
      </c>
      <c r="BL126" s="14" t="s">
        <v>135</v>
      </c>
      <c r="BM126" s="171" t="s">
        <v>135</v>
      </c>
    </row>
    <row r="127" spans="1:65" s="2" customFormat="1" ht="21.75" customHeight="1">
      <c r="A127" s="29"/>
      <c r="B127" s="158"/>
      <c r="C127" s="159" t="s">
        <v>140</v>
      </c>
      <c r="D127" s="159" t="s">
        <v>131</v>
      </c>
      <c r="E127" s="160" t="s">
        <v>137</v>
      </c>
      <c r="F127" s="161" t="s">
        <v>138</v>
      </c>
      <c r="G127" s="162" t="s">
        <v>139</v>
      </c>
      <c r="H127" s="163">
        <v>258</v>
      </c>
      <c r="I127" s="164"/>
      <c r="J127" s="165">
        <f t="shared" si="0"/>
        <v>0</v>
      </c>
      <c r="K127" s="166"/>
      <c r="L127" s="30"/>
      <c r="M127" s="167" t="s">
        <v>1</v>
      </c>
      <c r="N127" s="168" t="s">
        <v>35</v>
      </c>
      <c r="O127" s="55"/>
      <c r="P127" s="169">
        <f t="shared" si="1"/>
        <v>0</v>
      </c>
      <c r="Q127" s="169">
        <v>0</v>
      </c>
      <c r="R127" s="169">
        <f t="shared" si="2"/>
        <v>0</v>
      </c>
      <c r="S127" s="169">
        <v>0</v>
      </c>
      <c r="T127" s="170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135</v>
      </c>
      <c r="AT127" s="171" t="s">
        <v>131</v>
      </c>
      <c r="AU127" s="171" t="s">
        <v>136</v>
      </c>
      <c r="AY127" s="14" t="s">
        <v>129</v>
      </c>
      <c r="BE127" s="172">
        <f t="shared" si="4"/>
        <v>0</v>
      </c>
      <c r="BF127" s="172">
        <f t="shared" si="5"/>
        <v>0</v>
      </c>
      <c r="BG127" s="172">
        <f t="shared" si="6"/>
        <v>0</v>
      </c>
      <c r="BH127" s="172">
        <f t="shared" si="7"/>
        <v>0</v>
      </c>
      <c r="BI127" s="172">
        <f t="shared" si="8"/>
        <v>0</v>
      </c>
      <c r="BJ127" s="14" t="s">
        <v>136</v>
      </c>
      <c r="BK127" s="172">
        <f t="shared" si="9"/>
        <v>0</v>
      </c>
      <c r="BL127" s="14" t="s">
        <v>135</v>
      </c>
      <c r="BM127" s="171" t="s">
        <v>144</v>
      </c>
    </row>
    <row r="128" spans="1:65" s="2" customFormat="1" ht="21.75" customHeight="1">
      <c r="A128" s="29"/>
      <c r="B128" s="158"/>
      <c r="C128" s="159" t="s">
        <v>135</v>
      </c>
      <c r="D128" s="159" t="s">
        <v>131</v>
      </c>
      <c r="E128" s="160" t="s">
        <v>141</v>
      </c>
      <c r="F128" s="161" t="s">
        <v>142</v>
      </c>
      <c r="G128" s="162" t="s">
        <v>143</v>
      </c>
      <c r="H128" s="163">
        <v>5.8049999999999997</v>
      </c>
      <c r="I128" s="164"/>
      <c r="J128" s="165">
        <f t="shared" si="0"/>
        <v>0</v>
      </c>
      <c r="K128" s="166"/>
      <c r="L128" s="30"/>
      <c r="M128" s="167" t="s">
        <v>1</v>
      </c>
      <c r="N128" s="168" t="s">
        <v>35</v>
      </c>
      <c r="O128" s="55"/>
      <c r="P128" s="169">
        <f t="shared" si="1"/>
        <v>0</v>
      </c>
      <c r="Q128" s="169">
        <v>0</v>
      </c>
      <c r="R128" s="169">
        <f t="shared" si="2"/>
        <v>0</v>
      </c>
      <c r="S128" s="169">
        <v>0</v>
      </c>
      <c r="T128" s="170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135</v>
      </c>
      <c r="AT128" s="171" t="s">
        <v>131</v>
      </c>
      <c r="AU128" s="171" t="s">
        <v>136</v>
      </c>
      <c r="AY128" s="14" t="s">
        <v>129</v>
      </c>
      <c r="BE128" s="172">
        <f t="shared" si="4"/>
        <v>0</v>
      </c>
      <c r="BF128" s="172">
        <f t="shared" si="5"/>
        <v>0</v>
      </c>
      <c r="BG128" s="172">
        <f t="shared" si="6"/>
        <v>0</v>
      </c>
      <c r="BH128" s="172">
        <f t="shared" si="7"/>
        <v>0</v>
      </c>
      <c r="BI128" s="172">
        <f t="shared" si="8"/>
        <v>0</v>
      </c>
      <c r="BJ128" s="14" t="s">
        <v>136</v>
      </c>
      <c r="BK128" s="172">
        <f t="shared" si="9"/>
        <v>0</v>
      </c>
      <c r="BL128" s="14" t="s">
        <v>135</v>
      </c>
      <c r="BM128" s="171" t="s">
        <v>147</v>
      </c>
    </row>
    <row r="129" spans="1:65" s="2" customFormat="1" ht="21.75" customHeight="1">
      <c r="A129" s="29"/>
      <c r="B129" s="158"/>
      <c r="C129" s="159" t="s">
        <v>148</v>
      </c>
      <c r="D129" s="159" t="s">
        <v>131</v>
      </c>
      <c r="E129" s="160" t="s">
        <v>145</v>
      </c>
      <c r="F129" s="161" t="s">
        <v>146</v>
      </c>
      <c r="G129" s="162" t="s">
        <v>143</v>
      </c>
      <c r="H129" s="163">
        <v>9.68</v>
      </c>
      <c r="I129" s="164"/>
      <c r="J129" s="165">
        <f t="shared" si="0"/>
        <v>0</v>
      </c>
      <c r="K129" s="166"/>
      <c r="L129" s="30"/>
      <c r="M129" s="167" t="s">
        <v>1</v>
      </c>
      <c r="N129" s="168" t="s">
        <v>35</v>
      </c>
      <c r="O129" s="55"/>
      <c r="P129" s="169">
        <f t="shared" si="1"/>
        <v>0</v>
      </c>
      <c r="Q129" s="169">
        <v>0</v>
      </c>
      <c r="R129" s="169">
        <f t="shared" si="2"/>
        <v>0</v>
      </c>
      <c r="S129" s="169">
        <v>0</v>
      </c>
      <c r="T129" s="170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135</v>
      </c>
      <c r="AT129" s="171" t="s">
        <v>131</v>
      </c>
      <c r="AU129" s="171" t="s">
        <v>136</v>
      </c>
      <c r="AY129" s="14" t="s">
        <v>129</v>
      </c>
      <c r="BE129" s="172">
        <f t="shared" si="4"/>
        <v>0</v>
      </c>
      <c r="BF129" s="172">
        <f t="shared" si="5"/>
        <v>0</v>
      </c>
      <c r="BG129" s="172">
        <f t="shared" si="6"/>
        <v>0</v>
      </c>
      <c r="BH129" s="172">
        <f t="shared" si="7"/>
        <v>0</v>
      </c>
      <c r="BI129" s="172">
        <f t="shared" si="8"/>
        <v>0</v>
      </c>
      <c r="BJ129" s="14" t="s">
        <v>136</v>
      </c>
      <c r="BK129" s="172">
        <f t="shared" si="9"/>
        <v>0</v>
      </c>
      <c r="BL129" s="14" t="s">
        <v>135</v>
      </c>
      <c r="BM129" s="171" t="s">
        <v>151</v>
      </c>
    </row>
    <row r="130" spans="1:65" s="2" customFormat="1" ht="21.75" customHeight="1">
      <c r="A130" s="29"/>
      <c r="B130" s="158"/>
      <c r="C130" s="159" t="s">
        <v>144</v>
      </c>
      <c r="D130" s="159" t="s">
        <v>131</v>
      </c>
      <c r="E130" s="160" t="s">
        <v>149</v>
      </c>
      <c r="F130" s="161" t="s">
        <v>150</v>
      </c>
      <c r="G130" s="162" t="s">
        <v>143</v>
      </c>
      <c r="H130" s="163">
        <v>9.68</v>
      </c>
      <c r="I130" s="164"/>
      <c r="J130" s="165">
        <f t="shared" si="0"/>
        <v>0</v>
      </c>
      <c r="K130" s="166"/>
      <c r="L130" s="30"/>
      <c r="M130" s="167" t="s">
        <v>1</v>
      </c>
      <c r="N130" s="168" t="s">
        <v>35</v>
      </c>
      <c r="O130" s="55"/>
      <c r="P130" s="169">
        <f t="shared" si="1"/>
        <v>0</v>
      </c>
      <c r="Q130" s="169">
        <v>0</v>
      </c>
      <c r="R130" s="169">
        <f t="shared" si="2"/>
        <v>0</v>
      </c>
      <c r="S130" s="169">
        <v>0</v>
      </c>
      <c r="T130" s="170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136</v>
      </c>
      <c r="AY130" s="14" t="s">
        <v>129</v>
      </c>
      <c r="BE130" s="172">
        <f t="shared" si="4"/>
        <v>0</v>
      </c>
      <c r="BF130" s="172">
        <f t="shared" si="5"/>
        <v>0</v>
      </c>
      <c r="BG130" s="172">
        <f t="shared" si="6"/>
        <v>0</v>
      </c>
      <c r="BH130" s="172">
        <f t="shared" si="7"/>
        <v>0</v>
      </c>
      <c r="BI130" s="172">
        <f t="shared" si="8"/>
        <v>0</v>
      </c>
      <c r="BJ130" s="14" t="s">
        <v>136</v>
      </c>
      <c r="BK130" s="172">
        <f t="shared" si="9"/>
        <v>0</v>
      </c>
      <c r="BL130" s="14" t="s">
        <v>135</v>
      </c>
      <c r="BM130" s="171" t="s">
        <v>154</v>
      </c>
    </row>
    <row r="131" spans="1:65" s="2" customFormat="1" ht="21.75" customHeight="1">
      <c r="A131" s="29"/>
      <c r="B131" s="158"/>
      <c r="C131" s="159" t="s">
        <v>155</v>
      </c>
      <c r="D131" s="159" t="s">
        <v>131</v>
      </c>
      <c r="E131" s="160" t="s">
        <v>152</v>
      </c>
      <c r="F131" s="161" t="s">
        <v>153</v>
      </c>
      <c r="G131" s="162" t="s">
        <v>143</v>
      </c>
      <c r="H131" s="163">
        <v>9.68</v>
      </c>
      <c r="I131" s="164"/>
      <c r="J131" s="165">
        <f t="shared" si="0"/>
        <v>0</v>
      </c>
      <c r="K131" s="166"/>
      <c r="L131" s="30"/>
      <c r="M131" s="167" t="s">
        <v>1</v>
      </c>
      <c r="N131" s="168" t="s">
        <v>35</v>
      </c>
      <c r="O131" s="55"/>
      <c r="P131" s="169">
        <f t="shared" si="1"/>
        <v>0</v>
      </c>
      <c r="Q131" s="169">
        <v>0</v>
      </c>
      <c r="R131" s="169">
        <f t="shared" si="2"/>
        <v>0</v>
      </c>
      <c r="S131" s="169">
        <v>0</v>
      </c>
      <c r="T131" s="170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135</v>
      </c>
      <c r="AT131" s="171" t="s">
        <v>131</v>
      </c>
      <c r="AU131" s="171" t="s">
        <v>136</v>
      </c>
      <c r="AY131" s="14" t="s">
        <v>129</v>
      </c>
      <c r="BE131" s="172">
        <f t="shared" si="4"/>
        <v>0</v>
      </c>
      <c r="BF131" s="172">
        <f t="shared" si="5"/>
        <v>0</v>
      </c>
      <c r="BG131" s="172">
        <f t="shared" si="6"/>
        <v>0</v>
      </c>
      <c r="BH131" s="172">
        <f t="shared" si="7"/>
        <v>0</v>
      </c>
      <c r="BI131" s="172">
        <f t="shared" si="8"/>
        <v>0</v>
      </c>
      <c r="BJ131" s="14" t="s">
        <v>136</v>
      </c>
      <c r="BK131" s="172">
        <f t="shared" si="9"/>
        <v>0</v>
      </c>
      <c r="BL131" s="14" t="s">
        <v>135</v>
      </c>
      <c r="BM131" s="171" t="s">
        <v>158</v>
      </c>
    </row>
    <row r="132" spans="1:65" s="2" customFormat="1" ht="16.5" customHeight="1">
      <c r="A132" s="29"/>
      <c r="B132" s="158"/>
      <c r="C132" s="159" t="s">
        <v>147</v>
      </c>
      <c r="D132" s="159" t="s">
        <v>131</v>
      </c>
      <c r="E132" s="160" t="s">
        <v>156</v>
      </c>
      <c r="F132" s="161" t="s">
        <v>157</v>
      </c>
      <c r="G132" s="162" t="s">
        <v>143</v>
      </c>
      <c r="H132" s="163">
        <v>9.68</v>
      </c>
      <c r="I132" s="164"/>
      <c r="J132" s="165">
        <f t="shared" si="0"/>
        <v>0</v>
      </c>
      <c r="K132" s="166"/>
      <c r="L132" s="30"/>
      <c r="M132" s="167" t="s">
        <v>1</v>
      </c>
      <c r="N132" s="168" t="s">
        <v>35</v>
      </c>
      <c r="O132" s="55"/>
      <c r="P132" s="169">
        <f t="shared" si="1"/>
        <v>0</v>
      </c>
      <c r="Q132" s="169">
        <v>0</v>
      </c>
      <c r="R132" s="169">
        <f t="shared" si="2"/>
        <v>0</v>
      </c>
      <c r="S132" s="169">
        <v>0</v>
      </c>
      <c r="T132" s="170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71" t="s">
        <v>135</v>
      </c>
      <c r="AT132" s="171" t="s">
        <v>131</v>
      </c>
      <c r="AU132" s="171" t="s">
        <v>136</v>
      </c>
      <c r="AY132" s="14" t="s">
        <v>129</v>
      </c>
      <c r="BE132" s="172">
        <f t="shared" si="4"/>
        <v>0</v>
      </c>
      <c r="BF132" s="172">
        <f t="shared" si="5"/>
        <v>0</v>
      </c>
      <c r="BG132" s="172">
        <f t="shared" si="6"/>
        <v>0</v>
      </c>
      <c r="BH132" s="172">
        <f t="shared" si="7"/>
        <v>0</v>
      </c>
      <c r="BI132" s="172">
        <f t="shared" si="8"/>
        <v>0</v>
      </c>
      <c r="BJ132" s="14" t="s">
        <v>136</v>
      </c>
      <c r="BK132" s="172">
        <f t="shared" si="9"/>
        <v>0</v>
      </c>
      <c r="BL132" s="14" t="s">
        <v>135</v>
      </c>
      <c r="BM132" s="171" t="s">
        <v>161</v>
      </c>
    </row>
    <row r="133" spans="1:65" s="2" customFormat="1" ht="16.5" customHeight="1">
      <c r="A133" s="29"/>
      <c r="B133" s="158"/>
      <c r="C133" s="159" t="s">
        <v>162</v>
      </c>
      <c r="D133" s="159" t="s">
        <v>131</v>
      </c>
      <c r="E133" s="160" t="s">
        <v>159</v>
      </c>
      <c r="F133" s="161" t="s">
        <v>160</v>
      </c>
      <c r="G133" s="162" t="s">
        <v>134</v>
      </c>
      <c r="H133" s="163">
        <v>78</v>
      </c>
      <c r="I133" s="164"/>
      <c r="J133" s="165">
        <f t="shared" si="0"/>
        <v>0</v>
      </c>
      <c r="K133" s="166"/>
      <c r="L133" s="30"/>
      <c r="M133" s="167" t="s">
        <v>1</v>
      </c>
      <c r="N133" s="168" t="s">
        <v>35</v>
      </c>
      <c r="O133" s="55"/>
      <c r="P133" s="169">
        <f t="shared" si="1"/>
        <v>0</v>
      </c>
      <c r="Q133" s="169">
        <v>0</v>
      </c>
      <c r="R133" s="169">
        <f t="shared" si="2"/>
        <v>0</v>
      </c>
      <c r="S133" s="169">
        <v>0</v>
      </c>
      <c r="T133" s="170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135</v>
      </c>
      <c r="AT133" s="171" t="s">
        <v>131</v>
      </c>
      <c r="AU133" s="171" t="s">
        <v>136</v>
      </c>
      <c r="AY133" s="14" t="s">
        <v>129</v>
      </c>
      <c r="BE133" s="172">
        <f t="shared" si="4"/>
        <v>0</v>
      </c>
      <c r="BF133" s="172">
        <f t="shared" si="5"/>
        <v>0</v>
      </c>
      <c r="BG133" s="172">
        <f t="shared" si="6"/>
        <v>0</v>
      </c>
      <c r="BH133" s="172">
        <f t="shared" si="7"/>
        <v>0</v>
      </c>
      <c r="BI133" s="172">
        <f t="shared" si="8"/>
        <v>0</v>
      </c>
      <c r="BJ133" s="14" t="s">
        <v>136</v>
      </c>
      <c r="BK133" s="172">
        <f t="shared" si="9"/>
        <v>0</v>
      </c>
      <c r="BL133" s="14" t="s">
        <v>135</v>
      </c>
      <c r="BM133" s="171" t="s">
        <v>165</v>
      </c>
    </row>
    <row r="134" spans="1:65" s="2" customFormat="1" ht="16.5" customHeight="1">
      <c r="A134" s="29"/>
      <c r="B134" s="158"/>
      <c r="C134" s="173" t="s">
        <v>151</v>
      </c>
      <c r="D134" s="173" t="s">
        <v>192</v>
      </c>
      <c r="E134" s="174" t="s">
        <v>264</v>
      </c>
      <c r="F134" s="175" t="s">
        <v>265</v>
      </c>
      <c r="G134" s="176" t="s">
        <v>266</v>
      </c>
      <c r="H134" s="177">
        <v>2.5739999999999998</v>
      </c>
      <c r="I134" s="178"/>
      <c r="J134" s="179">
        <f t="shared" si="0"/>
        <v>0</v>
      </c>
      <c r="K134" s="180"/>
      <c r="L134" s="181"/>
      <c r="M134" s="182" t="s">
        <v>1</v>
      </c>
      <c r="N134" s="183" t="s">
        <v>35</v>
      </c>
      <c r="O134" s="55"/>
      <c r="P134" s="169">
        <f t="shared" si="1"/>
        <v>0</v>
      </c>
      <c r="Q134" s="169">
        <v>0</v>
      </c>
      <c r="R134" s="169">
        <f t="shared" si="2"/>
        <v>0</v>
      </c>
      <c r="S134" s="169">
        <v>0</v>
      </c>
      <c r="T134" s="170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147</v>
      </c>
      <c r="AT134" s="171" t="s">
        <v>192</v>
      </c>
      <c r="AU134" s="171" t="s">
        <v>136</v>
      </c>
      <c r="AY134" s="14" t="s">
        <v>129</v>
      </c>
      <c r="BE134" s="172">
        <f t="shared" si="4"/>
        <v>0</v>
      </c>
      <c r="BF134" s="172">
        <f t="shared" si="5"/>
        <v>0</v>
      </c>
      <c r="BG134" s="172">
        <f t="shared" si="6"/>
        <v>0</v>
      </c>
      <c r="BH134" s="172">
        <f t="shared" si="7"/>
        <v>0</v>
      </c>
      <c r="BI134" s="172">
        <f t="shared" si="8"/>
        <v>0</v>
      </c>
      <c r="BJ134" s="14" t="s">
        <v>136</v>
      </c>
      <c r="BK134" s="172">
        <f t="shared" si="9"/>
        <v>0</v>
      </c>
      <c r="BL134" s="14" t="s">
        <v>135</v>
      </c>
      <c r="BM134" s="171" t="s">
        <v>7</v>
      </c>
    </row>
    <row r="135" spans="1:65" s="2" customFormat="1" ht="16.5" customHeight="1">
      <c r="A135" s="29"/>
      <c r="B135" s="158"/>
      <c r="C135" s="159" t="s">
        <v>169</v>
      </c>
      <c r="D135" s="159" t="s">
        <v>131</v>
      </c>
      <c r="E135" s="160" t="s">
        <v>163</v>
      </c>
      <c r="F135" s="161" t="s">
        <v>164</v>
      </c>
      <c r="G135" s="162" t="s">
        <v>134</v>
      </c>
      <c r="H135" s="163">
        <v>38.700000000000003</v>
      </c>
      <c r="I135" s="164"/>
      <c r="J135" s="165">
        <f t="shared" si="0"/>
        <v>0</v>
      </c>
      <c r="K135" s="166"/>
      <c r="L135" s="30"/>
      <c r="M135" s="167" t="s">
        <v>1</v>
      </c>
      <c r="N135" s="168" t="s">
        <v>35</v>
      </c>
      <c r="O135" s="55"/>
      <c r="P135" s="169">
        <f t="shared" si="1"/>
        <v>0</v>
      </c>
      <c r="Q135" s="169">
        <v>0</v>
      </c>
      <c r="R135" s="169">
        <f t="shared" si="2"/>
        <v>0</v>
      </c>
      <c r="S135" s="169">
        <v>0</v>
      </c>
      <c r="T135" s="170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135</v>
      </c>
      <c r="AT135" s="171" t="s">
        <v>131</v>
      </c>
      <c r="AU135" s="171" t="s">
        <v>136</v>
      </c>
      <c r="AY135" s="14" t="s">
        <v>129</v>
      </c>
      <c r="BE135" s="172">
        <f t="shared" si="4"/>
        <v>0</v>
      </c>
      <c r="BF135" s="172">
        <f t="shared" si="5"/>
        <v>0</v>
      </c>
      <c r="BG135" s="172">
        <f t="shared" si="6"/>
        <v>0</v>
      </c>
      <c r="BH135" s="172">
        <f t="shared" si="7"/>
        <v>0</v>
      </c>
      <c r="BI135" s="172">
        <f t="shared" si="8"/>
        <v>0</v>
      </c>
      <c r="BJ135" s="14" t="s">
        <v>136</v>
      </c>
      <c r="BK135" s="172">
        <f t="shared" si="9"/>
        <v>0</v>
      </c>
      <c r="BL135" s="14" t="s">
        <v>135</v>
      </c>
      <c r="BM135" s="171" t="s">
        <v>172</v>
      </c>
    </row>
    <row r="136" spans="1:65" s="2" customFormat="1" ht="21.75" customHeight="1">
      <c r="A136" s="29"/>
      <c r="B136" s="158"/>
      <c r="C136" s="159" t="s">
        <v>154</v>
      </c>
      <c r="D136" s="159" t="s">
        <v>131</v>
      </c>
      <c r="E136" s="160" t="s">
        <v>166</v>
      </c>
      <c r="F136" s="161" t="s">
        <v>167</v>
      </c>
      <c r="G136" s="162" t="s">
        <v>134</v>
      </c>
      <c r="H136" s="163">
        <v>38.700000000000003</v>
      </c>
      <c r="I136" s="164"/>
      <c r="J136" s="165">
        <f t="shared" si="0"/>
        <v>0</v>
      </c>
      <c r="K136" s="166"/>
      <c r="L136" s="30"/>
      <c r="M136" s="167" t="s">
        <v>1</v>
      </c>
      <c r="N136" s="168" t="s">
        <v>35</v>
      </c>
      <c r="O136" s="55"/>
      <c r="P136" s="169">
        <f t="shared" si="1"/>
        <v>0</v>
      </c>
      <c r="Q136" s="169">
        <v>0</v>
      </c>
      <c r="R136" s="169">
        <f t="shared" si="2"/>
        <v>0</v>
      </c>
      <c r="S136" s="169">
        <v>0</v>
      </c>
      <c r="T136" s="170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71" t="s">
        <v>135</v>
      </c>
      <c r="AT136" s="171" t="s">
        <v>131</v>
      </c>
      <c r="AU136" s="171" t="s">
        <v>136</v>
      </c>
      <c r="AY136" s="14" t="s">
        <v>129</v>
      </c>
      <c r="BE136" s="172">
        <f t="shared" si="4"/>
        <v>0</v>
      </c>
      <c r="BF136" s="172">
        <f t="shared" si="5"/>
        <v>0</v>
      </c>
      <c r="BG136" s="172">
        <f t="shared" si="6"/>
        <v>0</v>
      </c>
      <c r="BH136" s="172">
        <f t="shared" si="7"/>
        <v>0</v>
      </c>
      <c r="BI136" s="172">
        <f t="shared" si="8"/>
        <v>0</v>
      </c>
      <c r="BJ136" s="14" t="s">
        <v>136</v>
      </c>
      <c r="BK136" s="172">
        <f t="shared" si="9"/>
        <v>0</v>
      </c>
      <c r="BL136" s="14" t="s">
        <v>135</v>
      </c>
      <c r="BM136" s="171" t="s">
        <v>175</v>
      </c>
    </row>
    <row r="137" spans="1:65" s="12" customFormat="1" ht="22.9" customHeight="1">
      <c r="B137" s="145"/>
      <c r="D137" s="146" t="s">
        <v>68</v>
      </c>
      <c r="E137" s="156" t="s">
        <v>148</v>
      </c>
      <c r="F137" s="156" t="s">
        <v>168</v>
      </c>
      <c r="I137" s="148"/>
      <c r="J137" s="157">
        <f>BK137</f>
        <v>0</v>
      </c>
      <c r="L137" s="145"/>
      <c r="M137" s="150"/>
      <c r="N137" s="151"/>
      <c r="O137" s="151"/>
      <c r="P137" s="152">
        <f>SUM(P138:P142)</f>
        <v>0</v>
      </c>
      <c r="Q137" s="151"/>
      <c r="R137" s="152">
        <f>SUM(R138:R142)</f>
        <v>0</v>
      </c>
      <c r="S137" s="151"/>
      <c r="T137" s="153">
        <f>SUM(T138:T142)</f>
        <v>0</v>
      </c>
      <c r="AR137" s="146" t="s">
        <v>77</v>
      </c>
      <c r="AT137" s="154" t="s">
        <v>68</v>
      </c>
      <c r="AU137" s="154" t="s">
        <v>77</v>
      </c>
      <c r="AY137" s="146" t="s">
        <v>129</v>
      </c>
      <c r="BK137" s="155">
        <f>SUM(BK138:BK142)</f>
        <v>0</v>
      </c>
    </row>
    <row r="138" spans="1:65" s="2" customFormat="1" ht="21.75" customHeight="1">
      <c r="A138" s="29"/>
      <c r="B138" s="158"/>
      <c r="C138" s="159" t="s">
        <v>176</v>
      </c>
      <c r="D138" s="159" t="s">
        <v>131</v>
      </c>
      <c r="E138" s="160" t="s">
        <v>170</v>
      </c>
      <c r="F138" s="161" t="s">
        <v>171</v>
      </c>
      <c r="G138" s="162" t="s">
        <v>134</v>
      </c>
      <c r="H138" s="163">
        <v>38.700000000000003</v>
      </c>
      <c r="I138" s="164"/>
      <c r="J138" s="165">
        <f>ROUND(I138*H138,2)</f>
        <v>0</v>
      </c>
      <c r="K138" s="166"/>
      <c r="L138" s="30"/>
      <c r="M138" s="167" t="s">
        <v>1</v>
      </c>
      <c r="N138" s="168" t="s">
        <v>35</v>
      </c>
      <c r="O138" s="55"/>
      <c r="P138" s="169">
        <f>O138*H138</f>
        <v>0</v>
      </c>
      <c r="Q138" s="169">
        <v>0</v>
      </c>
      <c r="R138" s="169">
        <f>Q138*H138</f>
        <v>0</v>
      </c>
      <c r="S138" s="169">
        <v>0</v>
      </c>
      <c r="T138" s="170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135</v>
      </c>
      <c r="AT138" s="171" t="s">
        <v>131</v>
      </c>
      <c r="AU138" s="171" t="s">
        <v>136</v>
      </c>
      <c r="AY138" s="14" t="s">
        <v>129</v>
      </c>
      <c r="BE138" s="172">
        <f>IF(N138="základná",J138,0)</f>
        <v>0</v>
      </c>
      <c r="BF138" s="172">
        <f>IF(N138="znížená",J138,0)</f>
        <v>0</v>
      </c>
      <c r="BG138" s="172">
        <f>IF(N138="zákl. prenesená",J138,0)</f>
        <v>0</v>
      </c>
      <c r="BH138" s="172">
        <f>IF(N138="zníž. prenesená",J138,0)</f>
        <v>0</v>
      </c>
      <c r="BI138" s="172">
        <f>IF(N138="nulová",J138,0)</f>
        <v>0</v>
      </c>
      <c r="BJ138" s="14" t="s">
        <v>136</v>
      </c>
      <c r="BK138" s="172">
        <f>ROUND(I138*H138,2)</f>
        <v>0</v>
      </c>
      <c r="BL138" s="14" t="s">
        <v>135</v>
      </c>
      <c r="BM138" s="171" t="s">
        <v>179</v>
      </c>
    </row>
    <row r="139" spans="1:65" s="2" customFormat="1" ht="21.75" customHeight="1">
      <c r="A139" s="29"/>
      <c r="B139" s="158"/>
      <c r="C139" s="159" t="s">
        <v>158</v>
      </c>
      <c r="D139" s="159" t="s">
        <v>131</v>
      </c>
      <c r="E139" s="160" t="s">
        <v>173</v>
      </c>
      <c r="F139" s="161" t="s">
        <v>174</v>
      </c>
      <c r="G139" s="162" t="s">
        <v>134</v>
      </c>
      <c r="H139" s="163">
        <v>40.700000000000003</v>
      </c>
      <c r="I139" s="164"/>
      <c r="J139" s="165">
        <f>ROUND(I139*H139,2)</f>
        <v>0</v>
      </c>
      <c r="K139" s="166"/>
      <c r="L139" s="30"/>
      <c r="M139" s="167" t="s">
        <v>1</v>
      </c>
      <c r="N139" s="168" t="s">
        <v>35</v>
      </c>
      <c r="O139" s="55"/>
      <c r="P139" s="169">
        <f>O139*H139</f>
        <v>0</v>
      </c>
      <c r="Q139" s="169">
        <v>0</v>
      </c>
      <c r="R139" s="169">
        <f>Q139*H139</f>
        <v>0</v>
      </c>
      <c r="S139" s="169">
        <v>0</v>
      </c>
      <c r="T139" s="170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71" t="s">
        <v>135</v>
      </c>
      <c r="AT139" s="171" t="s">
        <v>131</v>
      </c>
      <c r="AU139" s="171" t="s">
        <v>136</v>
      </c>
      <c r="AY139" s="14" t="s">
        <v>129</v>
      </c>
      <c r="BE139" s="172">
        <f>IF(N139="základná",J139,0)</f>
        <v>0</v>
      </c>
      <c r="BF139" s="172">
        <f>IF(N139="znížená",J139,0)</f>
        <v>0</v>
      </c>
      <c r="BG139" s="172">
        <f>IF(N139="zákl. prenesená",J139,0)</f>
        <v>0</v>
      </c>
      <c r="BH139" s="172">
        <f>IF(N139="zníž. prenesená",J139,0)</f>
        <v>0</v>
      </c>
      <c r="BI139" s="172">
        <f>IF(N139="nulová",J139,0)</f>
        <v>0</v>
      </c>
      <c r="BJ139" s="14" t="s">
        <v>136</v>
      </c>
      <c r="BK139" s="172">
        <f>ROUND(I139*H139,2)</f>
        <v>0</v>
      </c>
      <c r="BL139" s="14" t="s">
        <v>135</v>
      </c>
      <c r="BM139" s="171" t="s">
        <v>182</v>
      </c>
    </row>
    <row r="140" spans="1:65" s="2" customFormat="1" ht="21.75" customHeight="1">
      <c r="A140" s="29"/>
      <c r="B140" s="158"/>
      <c r="C140" s="159" t="s">
        <v>183</v>
      </c>
      <c r="D140" s="159" t="s">
        <v>131</v>
      </c>
      <c r="E140" s="160" t="s">
        <v>177</v>
      </c>
      <c r="F140" s="161" t="s">
        <v>178</v>
      </c>
      <c r="G140" s="162" t="s">
        <v>134</v>
      </c>
      <c r="H140" s="163">
        <v>299.7</v>
      </c>
      <c r="I140" s="164"/>
      <c r="J140" s="165">
        <f>ROUND(I140*H140,2)</f>
        <v>0</v>
      </c>
      <c r="K140" s="166"/>
      <c r="L140" s="30"/>
      <c r="M140" s="167" t="s">
        <v>1</v>
      </c>
      <c r="N140" s="168" t="s">
        <v>35</v>
      </c>
      <c r="O140" s="55"/>
      <c r="P140" s="169">
        <f>O140*H140</f>
        <v>0</v>
      </c>
      <c r="Q140" s="169">
        <v>0</v>
      </c>
      <c r="R140" s="169">
        <f>Q140*H140</f>
        <v>0</v>
      </c>
      <c r="S140" s="169">
        <v>0</v>
      </c>
      <c r="T140" s="170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71" t="s">
        <v>135</v>
      </c>
      <c r="AT140" s="171" t="s">
        <v>131</v>
      </c>
      <c r="AU140" s="171" t="s">
        <v>136</v>
      </c>
      <c r="AY140" s="14" t="s">
        <v>129</v>
      </c>
      <c r="BE140" s="172">
        <f>IF(N140="základná",J140,0)</f>
        <v>0</v>
      </c>
      <c r="BF140" s="172">
        <f>IF(N140="znížená",J140,0)</f>
        <v>0</v>
      </c>
      <c r="BG140" s="172">
        <f>IF(N140="zákl. prenesená",J140,0)</f>
        <v>0</v>
      </c>
      <c r="BH140" s="172">
        <f>IF(N140="zníž. prenesená",J140,0)</f>
        <v>0</v>
      </c>
      <c r="BI140" s="172">
        <f>IF(N140="nulová",J140,0)</f>
        <v>0</v>
      </c>
      <c r="BJ140" s="14" t="s">
        <v>136</v>
      </c>
      <c r="BK140" s="172">
        <f>ROUND(I140*H140,2)</f>
        <v>0</v>
      </c>
      <c r="BL140" s="14" t="s">
        <v>135</v>
      </c>
      <c r="BM140" s="171" t="s">
        <v>186</v>
      </c>
    </row>
    <row r="141" spans="1:65" s="2" customFormat="1" ht="21.75" customHeight="1">
      <c r="A141" s="29"/>
      <c r="B141" s="158"/>
      <c r="C141" s="159" t="s">
        <v>161</v>
      </c>
      <c r="D141" s="159" t="s">
        <v>131</v>
      </c>
      <c r="E141" s="160" t="s">
        <v>180</v>
      </c>
      <c r="F141" s="161" t="s">
        <v>181</v>
      </c>
      <c r="G141" s="162" t="s">
        <v>134</v>
      </c>
      <c r="H141" s="163">
        <v>261</v>
      </c>
      <c r="I141" s="164"/>
      <c r="J141" s="165">
        <f>ROUND(I141*H141,2)</f>
        <v>0</v>
      </c>
      <c r="K141" s="166"/>
      <c r="L141" s="30"/>
      <c r="M141" s="167" t="s">
        <v>1</v>
      </c>
      <c r="N141" s="168" t="s">
        <v>35</v>
      </c>
      <c r="O141" s="55"/>
      <c r="P141" s="169">
        <f>O141*H141</f>
        <v>0</v>
      </c>
      <c r="Q141" s="169">
        <v>0</v>
      </c>
      <c r="R141" s="169">
        <f>Q141*H141</f>
        <v>0</v>
      </c>
      <c r="S141" s="169">
        <v>0</v>
      </c>
      <c r="T141" s="170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135</v>
      </c>
      <c r="AT141" s="171" t="s">
        <v>131</v>
      </c>
      <c r="AU141" s="171" t="s">
        <v>136</v>
      </c>
      <c r="AY141" s="14" t="s">
        <v>129</v>
      </c>
      <c r="BE141" s="172">
        <f>IF(N141="základná",J141,0)</f>
        <v>0</v>
      </c>
      <c r="BF141" s="172">
        <f>IF(N141="znížená",J141,0)</f>
        <v>0</v>
      </c>
      <c r="BG141" s="172">
        <f>IF(N141="zákl. prenesená",J141,0)</f>
        <v>0</v>
      </c>
      <c r="BH141" s="172">
        <f>IF(N141="zníž. prenesená",J141,0)</f>
        <v>0</v>
      </c>
      <c r="BI141" s="172">
        <f>IF(N141="nulová",J141,0)</f>
        <v>0</v>
      </c>
      <c r="BJ141" s="14" t="s">
        <v>136</v>
      </c>
      <c r="BK141" s="172">
        <f>ROUND(I141*H141,2)</f>
        <v>0</v>
      </c>
      <c r="BL141" s="14" t="s">
        <v>135</v>
      </c>
      <c r="BM141" s="171" t="s">
        <v>190</v>
      </c>
    </row>
    <row r="142" spans="1:65" s="2" customFormat="1" ht="21.75" customHeight="1">
      <c r="A142" s="29"/>
      <c r="B142" s="158"/>
      <c r="C142" s="159" t="s">
        <v>191</v>
      </c>
      <c r="D142" s="159" t="s">
        <v>131</v>
      </c>
      <c r="E142" s="160" t="s">
        <v>184</v>
      </c>
      <c r="F142" s="161" t="s">
        <v>185</v>
      </c>
      <c r="G142" s="162" t="s">
        <v>134</v>
      </c>
      <c r="H142" s="163">
        <v>299.7</v>
      </c>
      <c r="I142" s="164"/>
      <c r="J142" s="165">
        <f>ROUND(I142*H142,2)</f>
        <v>0</v>
      </c>
      <c r="K142" s="166"/>
      <c r="L142" s="30"/>
      <c r="M142" s="167" t="s">
        <v>1</v>
      </c>
      <c r="N142" s="168" t="s">
        <v>35</v>
      </c>
      <c r="O142" s="55"/>
      <c r="P142" s="169">
        <f>O142*H142</f>
        <v>0</v>
      </c>
      <c r="Q142" s="169">
        <v>0</v>
      </c>
      <c r="R142" s="169">
        <f>Q142*H142</f>
        <v>0</v>
      </c>
      <c r="S142" s="169">
        <v>0</v>
      </c>
      <c r="T142" s="170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71" t="s">
        <v>135</v>
      </c>
      <c r="AT142" s="171" t="s">
        <v>131</v>
      </c>
      <c r="AU142" s="171" t="s">
        <v>136</v>
      </c>
      <c r="AY142" s="14" t="s">
        <v>129</v>
      </c>
      <c r="BE142" s="172">
        <f>IF(N142="základná",J142,0)</f>
        <v>0</v>
      </c>
      <c r="BF142" s="172">
        <f>IF(N142="znížená",J142,0)</f>
        <v>0</v>
      </c>
      <c r="BG142" s="172">
        <f>IF(N142="zákl. prenesená",J142,0)</f>
        <v>0</v>
      </c>
      <c r="BH142" s="172">
        <f>IF(N142="zníž. prenesená",J142,0)</f>
        <v>0</v>
      </c>
      <c r="BI142" s="172">
        <f>IF(N142="nulová",J142,0)</f>
        <v>0</v>
      </c>
      <c r="BJ142" s="14" t="s">
        <v>136</v>
      </c>
      <c r="BK142" s="172">
        <f>ROUND(I142*H142,2)</f>
        <v>0</v>
      </c>
      <c r="BL142" s="14" t="s">
        <v>135</v>
      </c>
      <c r="BM142" s="171" t="s">
        <v>196</v>
      </c>
    </row>
    <row r="143" spans="1:65" s="12" customFormat="1" ht="22.9" customHeight="1">
      <c r="B143" s="145"/>
      <c r="D143" s="146" t="s">
        <v>68</v>
      </c>
      <c r="E143" s="156" t="s">
        <v>162</v>
      </c>
      <c r="F143" s="156" t="s">
        <v>187</v>
      </c>
      <c r="I143" s="148"/>
      <c r="J143" s="157">
        <f>BK143</f>
        <v>0</v>
      </c>
      <c r="L143" s="145"/>
      <c r="M143" s="150"/>
      <c r="N143" s="151"/>
      <c r="O143" s="151"/>
      <c r="P143" s="152">
        <f>SUM(P144:P152)</f>
        <v>0</v>
      </c>
      <c r="Q143" s="151"/>
      <c r="R143" s="152">
        <f>SUM(R144:R152)</f>
        <v>0</v>
      </c>
      <c r="S143" s="151"/>
      <c r="T143" s="153">
        <f>SUM(T144:T152)</f>
        <v>0</v>
      </c>
      <c r="AR143" s="146" t="s">
        <v>77</v>
      </c>
      <c r="AT143" s="154" t="s">
        <v>68</v>
      </c>
      <c r="AU143" s="154" t="s">
        <v>77</v>
      </c>
      <c r="AY143" s="146" t="s">
        <v>129</v>
      </c>
      <c r="BK143" s="155">
        <f>SUM(BK144:BK152)</f>
        <v>0</v>
      </c>
    </row>
    <row r="144" spans="1:65" s="2" customFormat="1" ht="21.75" customHeight="1">
      <c r="A144" s="29"/>
      <c r="B144" s="158"/>
      <c r="C144" s="159" t="s">
        <v>165</v>
      </c>
      <c r="D144" s="159" t="s">
        <v>131</v>
      </c>
      <c r="E144" s="160" t="s">
        <v>188</v>
      </c>
      <c r="F144" s="161" t="s">
        <v>189</v>
      </c>
      <c r="G144" s="162" t="s">
        <v>139</v>
      </c>
      <c r="H144" s="163">
        <v>258</v>
      </c>
      <c r="I144" s="164"/>
      <c r="J144" s="165">
        <f t="shared" ref="J144:J152" si="10">ROUND(I144*H144,2)</f>
        <v>0</v>
      </c>
      <c r="K144" s="166"/>
      <c r="L144" s="30"/>
      <c r="M144" s="167" t="s">
        <v>1</v>
      </c>
      <c r="N144" s="168" t="s">
        <v>35</v>
      </c>
      <c r="O144" s="55"/>
      <c r="P144" s="169">
        <f t="shared" ref="P144:P152" si="11">O144*H144</f>
        <v>0</v>
      </c>
      <c r="Q144" s="169">
        <v>0</v>
      </c>
      <c r="R144" s="169">
        <f t="shared" ref="R144:R152" si="12">Q144*H144</f>
        <v>0</v>
      </c>
      <c r="S144" s="169">
        <v>0</v>
      </c>
      <c r="T144" s="170">
        <f t="shared" ref="T144:T152" si="13"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71" t="s">
        <v>135</v>
      </c>
      <c r="AT144" s="171" t="s">
        <v>131</v>
      </c>
      <c r="AU144" s="171" t="s">
        <v>136</v>
      </c>
      <c r="AY144" s="14" t="s">
        <v>129</v>
      </c>
      <c r="BE144" s="172">
        <f t="shared" ref="BE144:BE152" si="14">IF(N144="základná",J144,0)</f>
        <v>0</v>
      </c>
      <c r="BF144" s="172">
        <f t="shared" ref="BF144:BF152" si="15">IF(N144="znížená",J144,0)</f>
        <v>0</v>
      </c>
      <c r="BG144" s="172">
        <f t="shared" ref="BG144:BG152" si="16">IF(N144="zákl. prenesená",J144,0)</f>
        <v>0</v>
      </c>
      <c r="BH144" s="172">
        <f t="shared" ref="BH144:BH152" si="17">IF(N144="zníž. prenesená",J144,0)</f>
        <v>0</v>
      </c>
      <c r="BI144" s="172">
        <f t="shared" ref="BI144:BI152" si="18">IF(N144="nulová",J144,0)</f>
        <v>0</v>
      </c>
      <c r="BJ144" s="14" t="s">
        <v>136</v>
      </c>
      <c r="BK144" s="172">
        <f t="shared" ref="BK144:BK152" si="19">ROUND(I144*H144,2)</f>
        <v>0</v>
      </c>
      <c r="BL144" s="14" t="s">
        <v>135</v>
      </c>
      <c r="BM144" s="171" t="s">
        <v>199</v>
      </c>
    </row>
    <row r="145" spans="1:65" s="2" customFormat="1" ht="21.75" customHeight="1">
      <c r="A145" s="29"/>
      <c r="B145" s="158"/>
      <c r="C145" s="173" t="s">
        <v>200</v>
      </c>
      <c r="D145" s="173" t="s">
        <v>192</v>
      </c>
      <c r="E145" s="174" t="s">
        <v>193</v>
      </c>
      <c r="F145" s="175" t="s">
        <v>194</v>
      </c>
      <c r="G145" s="176" t="s">
        <v>195</v>
      </c>
      <c r="H145" s="177">
        <v>260.58</v>
      </c>
      <c r="I145" s="178"/>
      <c r="J145" s="179">
        <f t="shared" si="10"/>
        <v>0</v>
      </c>
      <c r="K145" s="180"/>
      <c r="L145" s="181"/>
      <c r="M145" s="182" t="s">
        <v>1</v>
      </c>
      <c r="N145" s="183" t="s">
        <v>35</v>
      </c>
      <c r="O145" s="55"/>
      <c r="P145" s="169">
        <f t="shared" si="11"/>
        <v>0</v>
      </c>
      <c r="Q145" s="169">
        <v>0</v>
      </c>
      <c r="R145" s="169">
        <f t="shared" si="12"/>
        <v>0</v>
      </c>
      <c r="S145" s="169">
        <v>0</v>
      </c>
      <c r="T145" s="170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147</v>
      </c>
      <c r="AT145" s="171" t="s">
        <v>192</v>
      </c>
      <c r="AU145" s="171" t="s">
        <v>136</v>
      </c>
      <c r="AY145" s="14" t="s">
        <v>129</v>
      </c>
      <c r="BE145" s="172">
        <f t="shared" si="14"/>
        <v>0</v>
      </c>
      <c r="BF145" s="172">
        <f t="shared" si="15"/>
        <v>0</v>
      </c>
      <c r="BG145" s="172">
        <f t="shared" si="16"/>
        <v>0</v>
      </c>
      <c r="BH145" s="172">
        <f t="shared" si="17"/>
        <v>0</v>
      </c>
      <c r="BI145" s="172">
        <f t="shared" si="18"/>
        <v>0</v>
      </c>
      <c r="BJ145" s="14" t="s">
        <v>136</v>
      </c>
      <c r="BK145" s="172">
        <f t="shared" si="19"/>
        <v>0</v>
      </c>
      <c r="BL145" s="14" t="s">
        <v>135</v>
      </c>
      <c r="BM145" s="171" t="s">
        <v>203</v>
      </c>
    </row>
    <row r="146" spans="1:65" s="2" customFormat="1" ht="21.75" customHeight="1">
      <c r="A146" s="29"/>
      <c r="B146" s="158"/>
      <c r="C146" s="159" t="s">
        <v>7</v>
      </c>
      <c r="D146" s="159" t="s">
        <v>131</v>
      </c>
      <c r="E146" s="160" t="s">
        <v>197</v>
      </c>
      <c r="F146" s="161" t="s">
        <v>198</v>
      </c>
      <c r="G146" s="162" t="s">
        <v>143</v>
      </c>
      <c r="H146" s="163">
        <v>7.74</v>
      </c>
      <c r="I146" s="164"/>
      <c r="J146" s="165">
        <f t="shared" si="10"/>
        <v>0</v>
      </c>
      <c r="K146" s="166"/>
      <c r="L146" s="30"/>
      <c r="M146" s="167" t="s">
        <v>1</v>
      </c>
      <c r="N146" s="168" t="s">
        <v>35</v>
      </c>
      <c r="O146" s="55"/>
      <c r="P146" s="169">
        <f t="shared" si="11"/>
        <v>0</v>
      </c>
      <c r="Q146" s="169">
        <v>0</v>
      </c>
      <c r="R146" s="169">
        <f t="shared" si="12"/>
        <v>0</v>
      </c>
      <c r="S146" s="169">
        <v>0</v>
      </c>
      <c r="T146" s="170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135</v>
      </c>
      <c r="AT146" s="171" t="s">
        <v>131</v>
      </c>
      <c r="AU146" s="171" t="s">
        <v>136</v>
      </c>
      <c r="AY146" s="14" t="s">
        <v>129</v>
      </c>
      <c r="BE146" s="172">
        <f t="shared" si="14"/>
        <v>0</v>
      </c>
      <c r="BF146" s="172">
        <f t="shared" si="15"/>
        <v>0</v>
      </c>
      <c r="BG146" s="172">
        <f t="shared" si="16"/>
        <v>0</v>
      </c>
      <c r="BH146" s="172">
        <f t="shared" si="17"/>
        <v>0</v>
      </c>
      <c r="BI146" s="172">
        <f t="shared" si="18"/>
        <v>0</v>
      </c>
      <c r="BJ146" s="14" t="s">
        <v>136</v>
      </c>
      <c r="BK146" s="172">
        <f t="shared" si="19"/>
        <v>0</v>
      </c>
      <c r="BL146" s="14" t="s">
        <v>135</v>
      </c>
      <c r="BM146" s="171" t="s">
        <v>206</v>
      </c>
    </row>
    <row r="147" spans="1:65" s="2" customFormat="1" ht="21.75" customHeight="1">
      <c r="A147" s="29"/>
      <c r="B147" s="158"/>
      <c r="C147" s="159" t="s">
        <v>207</v>
      </c>
      <c r="D147" s="159" t="s">
        <v>131</v>
      </c>
      <c r="E147" s="160" t="s">
        <v>201</v>
      </c>
      <c r="F147" s="161" t="s">
        <v>202</v>
      </c>
      <c r="G147" s="162" t="s">
        <v>139</v>
      </c>
      <c r="H147" s="163">
        <v>7</v>
      </c>
      <c r="I147" s="164"/>
      <c r="J147" s="165">
        <f t="shared" si="10"/>
        <v>0</v>
      </c>
      <c r="K147" s="166"/>
      <c r="L147" s="30"/>
      <c r="M147" s="167" t="s">
        <v>1</v>
      </c>
      <c r="N147" s="168" t="s">
        <v>35</v>
      </c>
      <c r="O147" s="55"/>
      <c r="P147" s="169">
        <f t="shared" si="11"/>
        <v>0</v>
      </c>
      <c r="Q147" s="169">
        <v>0</v>
      </c>
      <c r="R147" s="169">
        <f t="shared" si="12"/>
        <v>0</v>
      </c>
      <c r="S147" s="169">
        <v>0</v>
      </c>
      <c r="T147" s="170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71" t="s">
        <v>135</v>
      </c>
      <c r="AT147" s="171" t="s">
        <v>131</v>
      </c>
      <c r="AU147" s="171" t="s">
        <v>136</v>
      </c>
      <c r="AY147" s="14" t="s">
        <v>129</v>
      </c>
      <c r="BE147" s="172">
        <f t="shared" si="14"/>
        <v>0</v>
      </c>
      <c r="BF147" s="172">
        <f t="shared" si="15"/>
        <v>0</v>
      </c>
      <c r="BG147" s="172">
        <f t="shared" si="16"/>
        <v>0</v>
      </c>
      <c r="BH147" s="172">
        <f t="shared" si="17"/>
        <v>0</v>
      </c>
      <c r="BI147" s="172">
        <f t="shared" si="18"/>
        <v>0</v>
      </c>
      <c r="BJ147" s="14" t="s">
        <v>136</v>
      </c>
      <c r="BK147" s="172">
        <f t="shared" si="19"/>
        <v>0</v>
      </c>
      <c r="BL147" s="14" t="s">
        <v>135</v>
      </c>
      <c r="BM147" s="171" t="s">
        <v>211</v>
      </c>
    </row>
    <row r="148" spans="1:65" s="2" customFormat="1" ht="33" customHeight="1">
      <c r="A148" s="29"/>
      <c r="B148" s="158"/>
      <c r="C148" s="159" t="s">
        <v>172</v>
      </c>
      <c r="D148" s="159" t="s">
        <v>131</v>
      </c>
      <c r="E148" s="160" t="s">
        <v>204</v>
      </c>
      <c r="F148" s="161" t="s">
        <v>205</v>
      </c>
      <c r="G148" s="162" t="s">
        <v>134</v>
      </c>
      <c r="H148" s="163">
        <v>299.7</v>
      </c>
      <c r="I148" s="164"/>
      <c r="J148" s="165">
        <f t="shared" si="10"/>
        <v>0</v>
      </c>
      <c r="K148" s="166"/>
      <c r="L148" s="30"/>
      <c r="M148" s="167" t="s">
        <v>1</v>
      </c>
      <c r="N148" s="168" t="s">
        <v>35</v>
      </c>
      <c r="O148" s="55"/>
      <c r="P148" s="169">
        <f t="shared" si="11"/>
        <v>0</v>
      </c>
      <c r="Q148" s="169">
        <v>0</v>
      </c>
      <c r="R148" s="169">
        <f t="shared" si="12"/>
        <v>0</v>
      </c>
      <c r="S148" s="169">
        <v>0</v>
      </c>
      <c r="T148" s="170">
        <f t="shared" si="1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135</v>
      </c>
      <c r="AT148" s="171" t="s">
        <v>131</v>
      </c>
      <c r="AU148" s="171" t="s">
        <v>136</v>
      </c>
      <c r="AY148" s="14" t="s">
        <v>129</v>
      </c>
      <c r="BE148" s="172">
        <f t="shared" si="14"/>
        <v>0</v>
      </c>
      <c r="BF148" s="172">
        <f t="shared" si="15"/>
        <v>0</v>
      </c>
      <c r="BG148" s="172">
        <f t="shared" si="16"/>
        <v>0</v>
      </c>
      <c r="BH148" s="172">
        <f t="shared" si="17"/>
        <v>0</v>
      </c>
      <c r="BI148" s="172">
        <f t="shared" si="18"/>
        <v>0</v>
      </c>
      <c r="BJ148" s="14" t="s">
        <v>136</v>
      </c>
      <c r="BK148" s="172">
        <f t="shared" si="19"/>
        <v>0</v>
      </c>
      <c r="BL148" s="14" t="s">
        <v>135</v>
      </c>
      <c r="BM148" s="171" t="s">
        <v>214</v>
      </c>
    </row>
    <row r="149" spans="1:65" s="2" customFormat="1" ht="21.75" customHeight="1">
      <c r="A149" s="29"/>
      <c r="B149" s="158"/>
      <c r="C149" s="159" t="s">
        <v>215</v>
      </c>
      <c r="D149" s="159" t="s">
        <v>131</v>
      </c>
      <c r="E149" s="160" t="s">
        <v>208</v>
      </c>
      <c r="F149" s="161" t="s">
        <v>209</v>
      </c>
      <c r="G149" s="162" t="s">
        <v>210</v>
      </c>
      <c r="H149" s="163">
        <v>63.823</v>
      </c>
      <c r="I149" s="164"/>
      <c r="J149" s="165">
        <f t="shared" si="10"/>
        <v>0</v>
      </c>
      <c r="K149" s="166"/>
      <c r="L149" s="30"/>
      <c r="M149" s="167" t="s">
        <v>1</v>
      </c>
      <c r="N149" s="168" t="s">
        <v>35</v>
      </c>
      <c r="O149" s="55"/>
      <c r="P149" s="169">
        <f t="shared" si="11"/>
        <v>0</v>
      </c>
      <c r="Q149" s="169">
        <v>0</v>
      </c>
      <c r="R149" s="169">
        <f t="shared" si="12"/>
        <v>0</v>
      </c>
      <c r="S149" s="169">
        <v>0</v>
      </c>
      <c r="T149" s="170">
        <f t="shared" si="1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71" t="s">
        <v>135</v>
      </c>
      <c r="AT149" s="171" t="s">
        <v>131</v>
      </c>
      <c r="AU149" s="171" t="s">
        <v>136</v>
      </c>
      <c r="AY149" s="14" t="s">
        <v>129</v>
      </c>
      <c r="BE149" s="172">
        <f t="shared" si="14"/>
        <v>0</v>
      </c>
      <c r="BF149" s="172">
        <f t="shared" si="15"/>
        <v>0</v>
      </c>
      <c r="BG149" s="172">
        <f t="shared" si="16"/>
        <v>0</v>
      </c>
      <c r="BH149" s="172">
        <f t="shared" si="17"/>
        <v>0</v>
      </c>
      <c r="BI149" s="172">
        <f t="shared" si="18"/>
        <v>0</v>
      </c>
      <c r="BJ149" s="14" t="s">
        <v>136</v>
      </c>
      <c r="BK149" s="172">
        <f t="shared" si="19"/>
        <v>0</v>
      </c>
      <c r="BL149" s="14" t="s">
        <v>135</v>
      </c>
      <c r="BM149" s="171" t="s">
        <v>218</v>
      </c>
    </row>
    <row r="150" spans="1:65" s="2" customFormat="1" ht="21.75" customHeight="1">
      <c r="A150" s="29"/>
      <c r="B150" s="158"/>
      <c r="C150" s="159" t="s">
        <v>175</v>
      </c>
      <c r="D150" s="159" t="s">
        <v>131</v>
      </c>
      <c r="E150" s="160" t="s">
        <v>212</v>
      </c>
      <c r="F150" s="161" t="s">
        <v>213</v>
      </c>
      <c r="G150" s="162" t="s">
        <v>210</v>
      </c>
      <c r="H150" s="163">
        <v>1276.46</v>
      </c>
      <c r="I150" s="164"/>
      <c r="J150" s="165">
        <f t="shared" si="10"/>
        <v>0</v>
      </c>
      <c r="K150" s="166"/>
      <c r="L150" s="30"/>
      <c r="M150" s="167" t="s">
        <v>1</v>
      </c>
      <c r="N150" s="168" t="s">
        <v>35</v>
      </c>
      <c r="O150" s="55"/>
      <c r="P150" s="169">
        <f t="shared" si="11"/>
        <v>0</v>
      </c>
      <c r="Q150" s="169">
        <v>0</v>
      </c>
      <c r="R150" s="169">
        <f t="shared" si="12"/>
        <v>0</v>
      </c>
      <c r="S150" s="169">
        <v>0</v>
      </c>
      <c r="T150" s="170">
        <f t="shared" si="1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135</v>
      </c>
      <c r="AT150" s="171" t="s">
        <v>131</v>
      </c>
      <c r="AU150" s="171" t="s">
        <v>136</v>
      </c>
      <c r="AY150" s="14" t="s">
        <v>129</v>
      </c>
      <c r="BE150" s="172">
        <f t="shared" si="14"/>
        <v>0</v>
      </c>
      <c r="BF150" s="172">
        <f t="shared" si="15"/>
        <v>0</v>
      </c>
      <c r="BG150" s="172">
        <f t="shared" si="16"/>
        <v>0</v>
      </c>
      <c r="BH150" s="172">
        <f t="shared" si="17"/>
        <v>0</v>
      </c>
      <c r="BI150" s="172">
        <f t="shared" si="18"/>
        <v>0</v>
      </c>
      <c r="BJ150" s="14" t="s">
        <v>136</v>
      </c>
      <c r="BK150" s="172">
        <f t="shared" si="19"/>
        <v>0</v>
      </c>
      <c r="BL150" s="14" t="s">
        <v>135</v>
      </c>
      <c r="BM150" s="171" t="s">
        <v>221</v>
      </c>
    </row>
    <row r="151" spans="1:65" s="2" customFormat="1" ht="21.75" customHeight="1">
      <c r="A151" s="29"/>
      <c r="B151" s="158"/>
      <c r="C151" s="159" t="s">
        <v>224</v>
      </c>
      <c r="D151" s="159" t="s">
        <v>131</v>
      </c>
      <c r="E151" s="160" t="s">
        <v>216</v>
      </c>
      <c r="F151" s="161" t="s">
        <v>217</v>
      </c>
      <c r="G151" s="162" t="s">
        <v>210</v>
      </c>
      <c r="H151" s="163">
        <v>63.823</v>
      </c>
      <c r="I151" s="164"/>
      <c r="J151" s="165">
        <f t="shared" si="10"/>
        <v>0</v>
      </c>
      <c r="K151" s="166"/>
      <c r="L151" s="30"/>
      <c r="M151" s="167" t="s">
        <v>1</v>
      </c>
      <c r="N151" s="168" t="s">
        <v>35</v>
      </c>
      <c r="O151" s="55"/>
      <c r="P151" s="169">
        <f t="shared" si="11"/>
        <v>0</v>
      </c>
      <c r="Q151" s="169">
        <v>0</v>
      </c>
      <c r="R151" s="169">
        <f t="shared" si="12"/>
        <v>0</v>
      </c>
      <c r="S151" s="169">
        <v>0</v>
      </c>
      <c r="T151" s="170">
        <f t="shared" si="1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71" t="s">
        <v>135</v>
      </c>
      <c r="AT151" s="171" t="s">
        <v>131</v>
      </c>
      <c r="AU151" s="171" t="s">
        <v>136</v>
      </c>
      <c r="AY151" s="14" t="s">
        <v>129</v>
      </c>
      <c r="BE151" s="172">
        <f t="shared" si="14"/>
        <v>0</v>
      </c>
      <c r="BF151" s="172">
        <f t="shared" si="15"/>
        <v>0</v>
      </c>
      <c r="BG151" s="172">
        <f t="shared" si="16"/>
        <v>0</v>
      </c>
      <c r="BH151" s="172">
        <f t="shared" si="17"/>
        <v>0</v>
      </c>
      <c r="BI151" s="172">
        <f t="shared" si="18"/>
        <v>0</v>
      </c>
      <c r="BJ151" s="14" t="s">
        <v>136</v>
      </c>
      <c r="BK151" s="172">
        <f t="shared" si="19"/>
        <v>0</v>
      </c>
      <c r="BL151" s="14" t="s">
        <v>135</v>
      </c>
      <c r="BM151" s="171" t="s">
        <v>227</v>
      </c>
    </row>
    <row r="152" spans="1:65" s="2" customFormat="1" ht="21.75" customHeight="1">
      <c r="A152" s="29"/>
      <c r="B152" s="158"/>
      <c r="C152" s="159" t="s">
        <v>179</v>
      </c>
      <c r="D152" s="159" t="s">
        <v>131</v>
      </c>
      <c r="E152" s="160" t="s">
        <v>219</v>
      </c>
      <c r="F152" s="161" t="s">
        <v>220</v>
      </c>
      <c r="G152" s="162" t="s">
        <v>210</v>
      </c>
      <c r="H152" s="163">
        <v>63.823</v>
      </c>
      <c r="I152" s="164"/>
      <c r="J152" s="165">
        <f t="shared" si="10"/>
        <v>0</v>
      </c>
      <c r="K152" s="166"/>
      <c r="L152" s="30"/>
      <c r="M152" s="167" t="s">
        <v>1</v>
      </c>
      <c r="N152" s="168" t="s">
        <v>35</v>
      </c>
      <c r="O152" s="55"/>
      <c r="P152" s="169">
        <f t="shared" si="11"/>
        <v>0</v>
      </c>
      <c r="Q152" s="169">
        <v>0</v>
      </c>
      <c r="R152" s="169">
        <f t="shared" si="12"/>
        <v>0</v>
      </c>
      <c r="S152" s="169">
        <v>0</v>
      </c>
      <c r="T152" s="170">
        <f t="shared" si="1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71" t="s">
        <v>135</v>
      </c>
      <c r="AT152" s="171" t="s">
        <v>131</v>
      </c>
      <c r="AU152" s="171" t="s">
        <v>136</v>
      </c>
      <c r="AY152" s="14" t="s">
        <v>129</v>
      </c>
      <c r="BE152" s="172">
        <f t="shared" si="14"/>
        <v>0</v>
      </c>
      <c r="BF152" s="172">
        <f t="shared" si="15"/>
        <v>0</v>
      </c>
      <c r="BG152" s="172">
        <f t="shared" si="16"/>
        <v>0</v>
      </c>
      <c r="BH152" s="172">
        <f t="shared" si="17"/>
        <v>0</v>
      </c>
      <c r="BI152" s="172">
        <f t="shared" si="18"/>
        <v>0</v>
      </c>
      <c r="BJ152" s="14" t="s">
        <v>136</v>
      </c>
      <c r="BK152" s="172">
        <f t="shared" si="19"/>
        <v>0</v>
      </c>
      <c r="BL152" s="14" t="s">
        <v>135</v>
      </c>
      <c r="BM152" s="171" t="s">
        <v>254</v>
      </c>
    </row>
    <row r="153" spans="1:65" s="12" customFormat="1" ht="22.9" customHeight="1">
      <c r="B153" s="145"/>
      <c r="D153" s="146" t="s">
        <v>68</v>
      </c>
      <c r="E153" s="156" t="s">
        <v>222</v>
      </c>
      <c r="F153" s="156" t="s">
        <v>223</v>
      </c>
      <c r="I153" s="148"/>
      <c r="J153" s="157">
        <f>BK153</f>
        <v>0</v>
      </c>
      <c r="L153" s="145"/>
      <c r="M153" s="150"/>
      <c r="N153" s="151"/>
      <c r="O153" s="151"/>
      <c r="P153" s="152">
        <f>P154</f>
        <v>0</v>
      </c>
      <c r="Q153" s="151"/>
      <c r="R153" s="152">
        <f>R154</f>
        <v>0</v>
      </c>
      <c r="S153" s="151"/>
      <c r="T153" s="153">
        <f>T154</f>
        <v>0</v>
      </c>
      <c r="AR153" s="146" t="s">
        <v>77</v>
      </c>
      <c r="AT153" s="154" t="s">
        <v>68</v>
      </c>
      <c r="AU153" s="154" t="s">
        <v>77</v>
      </c>
      <c r="AY153" s="146" t="s">
        <v>129</v>
      </c>
      <c r="BK153" s="155">
        <f>BK154</f>
        <v>0</v>
      </c>
    </row>
    <row r="154" spans="1:65" s="2" customFormat="1" ht="21.75" customHeight="1">
      <c r="A154" s="29"/>
      <c r="B154" s="158"/>
      <c r="C154" s="159" t="s">
        <v>233</v>
      </c>
      <c r="D154" s="159" t="s">
        <v>131</v>
      </c>
      <c r="E154" s="160" t="s">
        <v>225</v>
      </c>
      <c r="F154" s="161" t="s">
        <v>226</v>
      </c>
      <c r="G154" s="162" t="s">
        <v>210</v>
      </c>
      <c r="H154" s="163">
        <v>145.83799999999999</v>
      </c>
      <c r="I154" s="164"/>
      <c r="J154" s="165">
        <f>ROUND(I154*H154,2)</f>
        <v>0</v>
      </c>
      <c r="K154" s="166"/>
      <c r="L154" s="30"/>
      <c r="M154" s="167" t="s">
        <v>1</v>
      </c>
      <c r="N154" s="168" t="s">
        <v>35</v>
      </c>
      <c r="O154" s="55"/>
      <c r="P154" s="169">
        <f>O154*H154</f>
        <v>0</v>
      </c>
      <c r="Q154" s="169">
        <v>0</v>
      </c>
      <c r="R154" s="169">
        <f>Q154*H154</f>
        <v>0</v>
      </c>
      <c r="S154" s="169">
        <v>0</v>
      </c>
      <c r="T154" s="170">
        <f>S154*H154</f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71" t="s">
        <v>135</v>
      </c>
      <c r="AT154" s="171" t="s">
        <v>131</v>
      </c>
      <c r="AU154" s="171" t="s">
        <v>136</v>
      </c>
      <c r="AY154" s="14" t="s">
        <v>129</v>
      </c>
      <c r="BE154" s="172">
        <f>IF(N154="základná",J154,0)</f>
        <v>0</v>
      </c>
      <c r="BF154" s="172">
        <f>IF(N154="znížená",J154,0)</f>
        <v>0</v>
      </c>
      <c r="BG154" s="172">
        <f>IF(N154="zákl. prenesená",J154,0)</f>
        <v>0</v>
      </c>
      <c r="BH154" s="172">
        <f>IF(N154="zníž. prenesená",J154,0)</f>
        <v>0</v>
      </c>
      <c r="BI154" s="172">
        <f>IF(N154="nulová",J154,0)</f>
        <v>0</v>
      </c>
      <c r="BJ154" s="14" t="s">
        <v>136</v>
      </c>
      <c r="BK154" s="172">
        <f>ROUND(I154*H154,2)</f>
        <v>0</v>
      </c>
      <c r="BL154" s="14" t="s">
        <v>135</v>
      </c>
      <c r="BM154" s="171" t="s">
        <v>309</v>
      </c>
    </row>
    <row r="155" spans="1:65" s="12" customFormat="1" ht="25.9" customHeight="1">
      <c r="B155" s="145"/>
      <c r="D155" s="146" t="s">
        <v>68</v>
      </c>
      <c r="E155" s="147" t="s">
        <v>249</v>
      </c>
      <c r="F155" s="147" t="s">
        <v>250</v>
      </c>
      <c r="I155" s="148"/>
      <c r="J155" s="149">
        <f>BK155</f>
        <v>0</v>
      </c>
      <c r="L155" s="145"/>
      <c r="M155" s="150"/>
      <c r="N155" s="151"/>
      <c r="O155" s="151"/>
      <c r="P155" s="152">
        <f>P156</f>
        <v>0</v>
      </c>
      <c r="Q155" s="151"/>
      <c r="R155" s="152">
        <f>R156</f>
        <v>0</v>
      </c>
      <c r="S155" s="151"/>
      <c r="T155" s="153">
        <f>T156</f>
        <v>0</v>
      </c>
      <c r="AR155" s="146" t="s">
        <v>148</v>
      </c>
      <c r="AT155" s="154" t="s">
        <v>68</v>
      </c>
      <c r="AU155" s="154" t="s">
        <v>69</v>
      </c>
      <c r="AY155" s="146" t="s">
        <v>129</v>
      </c>
      <c r="BK155" s="155">
        <f>BK156</f>
        <v>0</v>
      </c>
    </row>
    <row r="156" spans="1:65" s="2" customFormat="1" ht="33" customHeight="1">
      <c r="A156" s="29"/>
      <c r="B156" s="158"/>
      <c r="C156" s="159" t="s">
        <v>182</v>
      </c>
      <c r="D156" s="159" t="s">
        <v>131</v>
      </c>
      <c r="E156" s="160" t="s">
        <v>251</v>
      </c>
      <c r="F156" s="161" t="s">
        <v>252</v>
      </c>
      <c r="G156" s="162" t="s">
        <v>253</v>
      </c>
      <c r="H156" s="163">
        <v>1</v>
      </c>
      <c r="I156" s="164"/>
      <c r="J156" s="165">
        <f>ROUND(I156*H156,2)</f>
        <v>0</v>
      </c>
      <c r="K156" s="166"/>
      <c r="L156" s="30"/>
      <c r="M156" s="184" t="s">
        <v>1</v>
      </c>
      <c r="N156" s="185" t="s">
        <v>35</v>
      </c>
      <c r="O156" s="186"/>
      <c r="P156" s="187">
        <f>O156*H156</f>
        <v>0</v>
      </c>
      <c r="Q156" s="187">
        <v>0</v>
      </c>
      <c r="R156" s="187">
        <f>Q156*H156</f>
        <v>0</v>
      </c>
      <c r="S156" s="187">
        <v>0</v>
      </c>
      <c r="T156" s="188">
        <f>S156*H156</f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71" t="s">
        <v>135</v>
      </c>
      <c r="AT156" s="171" t="s">
        <v>131</v>
      </c>
      <c r="AU156" s="171" t="s">
        <v>77</v>
      </c>
      <c r="AY156" s="14" t="s">
        <v>129</v>
      </c>
      <c r="BE156" s="172">
        <f>IF(N156="základná",J156,0)</f>
        <v>0</v>
      </c>
      <c r="BF156" s="172">
        <f>IF(N156="znížená",J156,0)</f>
        <v>0</v>
      </c>
      <c r="BG156" s="172">
        <f>IF(N156="zákl. prenesená",J156,0)</f>
        <v>0</v>
      </c>
      <c r="BH156" s="172">
        <f>IF(N156="zníž. prenesená",J156,0)</f>
        <v>0</v>
      </c>
      <c r="BI156" s="172">
        <f>IF(N156="nulová",J156,0)</f>
        <v>0</v>
      </c>
      <c r="BJ156" s="14" t="s">
        <v>136</v>
      </c>
      <c r="BK156" s="172">
        <f>ROUND(I156*H156,2)</f>
        <v>0</v>
      </c>
      <c r="BL156" s="14" t="s">
        <v>135</v>
      </c>
      <c r="BM156" s="171" t="s">
        <v>346</v>
      </c>
    </row>
    <row r="157" spans="1:65" s="2" customFormat="1" ht="6.95" customHeight="1">
      <c r="A157" s="29"/>
      <c r="B157" s="44"/>
      <c r="C157" s="45"/>
      <c r="D157" s="45"/>
      <c r="E157" s="45"/>
      <c r="F157" s="45"/>
      <c r="G157" s="45"/>
      <c r="H157" s="45"/>
      <c r="I157" s="117"/>
      <c r="J157" s="45"/>
      <c r="K157" s="45"/>
      <c r="L157" s="30"/>
      <c r="M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</sheetData>
  <autoFilter ref="C121:K156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6"/>
  <sheetViews>
    <sheetView showGridLines="0" topLeftCell="A138" workbookViewId="0">
      <selection activeCell="J116" sqref="J116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93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100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Opravy a  rekonštrukcie miestnych komunikácií a chodníkov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101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hidden="1" customHeight="1">
      <c r="A9" s="29"/>
      <c r="B9" s="30"/>
      <c r="C9" s="29"/>
      <c r="D9" s="29"/>
      <c r="E9" s="211" t="s">
        <v>368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01"/>
      <c r="G18" s="201"/>
      <c r="H18" s="201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05" t="s">
        <v>1</v>
      </c>
      <c r="F27" s="205"/>
      <c r="G27" s="205"/>
      <c r="H27" s="205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ROUND(J122,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ROUND((SUM(BE122:BE155)),  2)</f>
        <v>0</v>
      </c>
      <c r="G33" s="29"/>
      <c r="H33" s="29"/>
      <c r="I33" s="104">
        <v>0.2</v>
      </c>
      <c r="J33" s="103">
        <f>ROUND(((SUM(BE122:BE155))*I33),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ROUND((SUM(BF122:BF155)),  2)</f>
        <v>0</v>
      </c>
      <c r="G34" s="29"/>
      <c r="H34" s="29"/>
      <c r="I34" s="104">
        <v>0.2</v>
      </c>
      <c r="J34" s="103">
        <f>ROUND(((SUM(BF122:BF155))*I34),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ROUND((SUM(BG122:BG155)),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ROUND((SUM(BH122:BH155)),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ROUND((SUM(BI122:BI155)),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103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Opravy a  rekonštrukcie miestnych komunikácií a chodníkov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hidden="1" customHeight="1">
      <c r="A87" s="29"/>
      <c r="B87" s="30"/>
      <c r="C87" s="29"/>
      <c r="D87" s="29"/>
      <c r="E87" s="211" t="str">
        <f>E9</f>
        <v>6. -  Rekonštrukcia chodníka na križovatke ulíc Sokolovská - Ševčenkova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104</v>
      </c>
      <c r="D94" s="105"/>
      <c r="E94" s="105"/>
      <c r="F94" s="105"/>
      <c r="G94" s="105"/>
      <c r="H94" s="105"/>
      <c r="I94" s="120"/>
      <c r="J94" s="121" t="s">
        <v>105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106</v>
      </c>
      <c r="D96" s="29"/>
      <c r="E96" s="29"/>
      <c r="F96" s="29"/>
      <c r="G96" s="29"/>
      <c r="H96" s="29"/>
      <c r="I96" s="93"/>
      <c r="J96" s="68">
        <f>J122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107</v>
      </c>
    </row>
    <row r="97" spans="1:31" s="9" customFormat="1" ht="24.95" hidden="1" customHeight="1">
      <c r="B97" s="123"/>
      <c r="D97" s="124" t="s">
        <v>256</v>
      </c>
      <c r="E97" s="125"/>
      <c r="F97" s="125"/>
      <c r="G97" s="125"/>
      <c r="H97" s="125"/>
      <c r="I97" s="126"/>
      <c r="J97" s="127">
        <f>J123</f>
        <v>0</v>
      </c>
      <c r="L97" s="123"/>
    </row>
    <row r="98" spans="1:31" s="10" customFormat="1" ht="19.899999999999999" hidden="1" customHeight="1">
      <c r="B98" s="128"/>
      <c r="D98" s="129" t="s">
        <v>109</v>
      </c>
      <c r="E98" s="130"/>
      <c r="F98" s="130"/>
      <c r="G98" s="130"/>
      <c r="H98" s="130"/>
      <c r="I98" s="131"/>
      <c r="J98" s="132">
        <f>J124</f>
        <v>0</v>
      </c>
      <c r="L98" s="128"/>
    </row>
    <row r="99" spans="1:31" s="10" customFormat="1" ht="19.899999999999999" hidden="1" customHeight="1">
      <c r="B99" s="128"/>
      <c r="D99" s="129" t="s">
        <v>110</v>
      </c>
      <c r="E99" s="130"/>
      <c r="F99" s="130"/>
      <c r="G99" s="130"/>
      <c r="H99" s="130"/>
      <c r="I99" s="131"/>
      <c r="J99" s="132">
        <f>J136</f>
        <v>0</v>
      </c>
      <c r="L99" s="128"/>
    </row>
    <row r="100" spans="1:31" s="10" customFormat="1" ht="19.899999999999999" hidden="1" customHeight="1">
      <c r="B100" s="128"/>
      <c r="D100" s="129" t="s">
        <v>111</v>
      </c>
      <c r="E100" s="130"/>
      <c r="F100" s="130"/>
      <c r="G100" s="130"/>
      <c r="H100" s="130"/>
      <c r="I100" s="131"/>
      <c r="J100" s="132">
        <f>J142</f>
        <v>0</v>
      </c>
      <c r="L100" s="128"/>
    </row>
    <row r="101" spans="1:31" s="10" customFormat="1" ht="19.899999999999999" hidden="1" customHeight="1">
      <c r="B101" s="128"/>
      <c r="D101" s="129" t="s">
        <v>112</v>
      </c>
      <c r="E101" s="130"/>
      <c r="F101" s="130"/>
      <c r="G101" s="130"/>
      <c r="H101" s="130"/>
      <c r="I101" s="131"/>
      <c r="J101" s="132">
        <f>J152</f>
        <v>0</v>
      </c>
      <c r="L101" s="128"/>
    </row>
    <row r="102" spans="1:31" s="9" customFormat="1" ht="24.95" hidden="1" customHeight="1">
      <c r="B102" s="123"/>
      <c r="D102" s="124" t="s">
        <v>114</v>
      </c>
      <c r="E102" s="125"/>
      <c r="F102" s="125"/>
      <c r="G102" s="125"/>
      <c r="H102" s="125"/>
      <c r="I102" s="126"/>
      <c r="J102" s="127">
        <f>J154</f>
        <v>0</v>
      </c>
      <c r="L102" s="123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93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4"/>
      <c r="C104" s="45"/>
      <c r="D104" s="45"/>
      <c r="E104" s="45"/>
      <c r="F104" s="45"/>
      <c r="G104" s="45"/>
      <c r="H104" s="45"/>
      <c r="I104" s="117"/>
      <c r="J104" s="45"/>
      <c r="K104" s="45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idden="1"/>
    <row r="106" spans="1:31" hidden="1"/>
    <row r="107" spans="1:31" hidden="1"/>
    <row r="108" spans="1:31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118"/>
      <c r="J108" s="47"/>
      <c r="K108" s="47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93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93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14</v>
      </c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9" t="str">
        <f>E7</f>
        <v>Opravy a  rekonštrukcie miestnych komunikácií a chodníkov v Humennom</v>
      </c>
      <c r="F112" s="230"/>
      <c r="G112" s="230"/>
      <c r="H112" s="230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24.75" customHeight="1">
      <c r="A114" s="29"/>
      <c r="B114" s="30"/>
      <c r="C114" s="29"/>
      <c r="D114" s="29"/>
      <c r="E114" s="211" t="str">
        <f>E9</f>
        <v>6. -  Rekonštrukcia chodníka na križovatke ulíc Sokolovská - Ševčenkova</v>
      </c>
      <c r="F114" s="228"/>
      <c r="G114" s="228"/>
      <c r="H114" s="228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17</v>
      </c>
      <c r="D116" s="29"/>
      <c r="E116" s="29"/>
      <c r="F116" s="22" t="str">
        <f>F12</f>
        <v xml:space="preserve"> </v>
      </c>
      <c r="G116" s="29"/>
      <c r="H116" s="29"/>
      <c r="I116" s="94" t="s">
        <v>19</v>
      </c>
      <c r="J116" s="52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93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20</v>
      </c>
      <c r="D118" s="29"/>
      <c r="E118" s="29"/>
      <c r="F118" s="22" t="str">
        <f>E15</f>
        <v xml:space="preserve"> </v>
      </c>
      <c r="G118" s="29"/>
      <c r="H118" s="29"/>
      <c r="I118" s="94" t="s">
        <v>25</v>
      </c>
      <c r="J118" s="27" t="str">
        <f>E21</f>
        <v xml:space="preserve"> </v>
      </c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23</v>
      </c>
      <c r="D119" s="29"/>
      <c r="E119" s="29"/>
      <c r="F119" s="22" t="str">
        <f>IF(E18="","",E18)</f>
        <v>Vyplň údaj</v>
      </c>
      <c r="G119" s="29"/>
      <c r="H119" s="29"/>
      <c r="I119" s="94" t="s">
        <v>27</v>
      </c>
      <c r="J119" s="27" t="str">
        <f>E24</f>
        <v xml:space="preserve"> </v>
      </c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93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33"/>
      <c r="B121" s="134"/>
      <c r="C121" s="135" t="s">
        <v>116</v>
      </c>
      <c r="D121" s="136" t="s">
        <v>54</v>
      </c>
      <c r="E121" s="136" t="s">
        <v>50</v>
      </c>
      <c r="F121" s="136" t="s">
        <v>51</v>
      </c>
      <c r="G121" s="136" t="s">
        <v>117</v>
      </c>
      <c r="H121" s="136" t="s">
        <v>118</v>
      </c>
      <c r="I121" s="137" t="s">
        <v>119</v>
      </c>
      <c r="J121" s="138" t="s">
        <v>105</v>
      </c>
      <c r="K121" s="139" t="s">
        <v>120</v>
      </c>
      <c r="L121" s="140"/>
      <c r="M121" s="59" t="s">
        <v>1</v>
      </c>
      <c r="N121" s="60" t="s">
        <v>33</v>
      </c>
      <c r="O121" s="60" t="s">
        <v>121</v>
      </c>
      <c r="P121" s="60" t="s">
        <v>122</v>
      </c>
      <c r="Q121" s="60" t="s">
        <v>123</v>
      </c>
      <c r="R121" s="60" t="s">
        <v>124</v>
      </c>
      <c r="S121" s="60" t="s">
        <v>125</v>
      </c>
      <c r="T121" s="61" t="s">
        <v>126</v>
      </c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</row>
    <row r="122" spans="1:65" s="2" customFormat="1" ht="22.9" customHeight="1">
      <c r="A122" s="29"/>
      <c r="B122" s="30"/>
      <c r="C122" s="66" t="s">
        <v>106</v>
      </c>
      <c r="D122" s="29"/>
      <c r="E122" s="29"/>
      <c r="F122" s="29"/>
      <c r="G122" s="29"/>
      <c r="H122" s="29"/>
      <c r="I122" s="93"/>
      <c r="J122" s="141">
        <f>BK122</f>
        <v>0</v>
      </c>
      <c r="K122" s="29"/>
      <c r="L122" s="30"/>
      <c r="M122" s="62"/>
      <c r="N122" s="53"/>
      <c r="O122" s="63"/>
      <c r="P122" s="142">
        <f>P123+P154</f>
        <v>0</v>
      </c>
      <c r="Q122" s="63"/>
      <c r="R122" s="142">
        <f>R123+R154</f>
        <v>0</v>
      </c>
      <c r="S122" s="63"/>
      <c r="T122" s="143">
        <f>T123+T154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68</v>
      </c>
      <c r="AU122" s="14" t="s">
        <v>107</v>
      </c>
      <c r="BK122" s="144">
        <f>BK123+BK154</f>
        <v>0</v>
      </c>
    </row>
    <row r="123" spans="1:65" s="12" customFormat="1" ht="25.9" customHeight="1">
      <c r="B123" s="145"/>
      <c r="D123" s="146" t="s">
        <v>68</v>
      </c>
      <c r="E123" s="147" t="s">
        <v>127</v>
      </c>
      <c r="F123" s="147" t="s">
        <v>257</v>
      </c>
      <c r="I123" s="148"/>
      <c r="J123" s="149">
        <f>BK123</f>
        <v>0</v>
      </c>
      <c r="L123" s="145"/>
      <c r="M123" s="150"/>
      <c r="N123" s="151"/>
      <c r="O123" s="151"/>
      <c r="P123" s="152">
        <f>P124+P136+P142+P152</f>
        <v>0</v>
      </c>
      <c r="Q123" s="151"/>
      <c r="R123" s="152">
        <f>R124+R136+R142+R152</f>
        <v>0</v>
      </c>
      <c r="S123" s="151"/>
      <c r="T123" s="153">
        <f>T124+T136+T142+T152</f>
        <v>0</v>
      </c>
      <c r="AR123" s="146" t="s">
        <v>77</v>
      </c>
      <c r="AT123" s="154" t="s">
        <v>68</v>
      </c>
      <c r="AU123" s="154" t="s">
        <v>69</v>
      </c>
      <c r="AY123" s="146" t="s">
        <v>129</v>
      </c>
      <c r="BK123" s="155">
        <f>BK124+BK136+BK142+BK152</f>
        <v>0</v>
      </c>
    </row>
    <row r="124" spans="1:65" s="12" customFormat="1" ht="22.9" customHeight="1">
      <c r="B124" s="145"/>
      <c r="D124" s="146" t="s">
        <v>68</v>
      </c>
      <c r="E124" s="156" t="s">
        <v>77</v>
      </c>
      <c r="F124" s="156" t="s">
        <v>130</v>
      </c>
      <c r="I124" s="148"/>
      <c r="J124" s="157">
        <f>BK124</f>
        <v>0</v>
      </c>
      <c r="L124" s="145"/>
      <c r="M124" s="150"/>
      <c r="N124" s="151"/>
      <c r="O124" s="151"/>
      <c r="P124" s="152">
        <f>SUM(P125:P135)</f>
        <v>0</v>
      </c>
      <c r="Q124" s="151"/>
      <c r="R124" s="152">
        <f>SUM(R125:R135)</f>
        <v>0</v>
      </c>
      <c r="S124" s="151"/>
      <c r="T124" s="153">
        <f>SUM(T125:T135)</f>
        <v>0</v>
      </c>
      <c r="AR124" s="146" t="s">
        <v>77</v>
      </c>
      <c r="AT124" s="154" t="s">
        <v>68</v>
      </c>
      <c r="AU124" s="154" t="s">
        <v>77</v>
      </c>
      <c r="AY124" s="146" t="s">
        <v>129</v>
      </c>
      <c r="BK124" s="155">
        <f>SUM(BK125:BK135)</f>
        <v>0</v>
      </c>
    </row>
    <row r="125" spans="1:65" s="2" customFormat="1" ht="21.75" customHeight="1">
      <c r="A125" s="29"/>
      <c r="B125" s="158"/>
      <c r="C125" s="159" t="s">
        <v>77</v>
      </c>
      <c r="D125" s="159" t="s">
        <v>131</v>
      </c>
      <c r="E125" s="160" t="s">
        <v>132</v>
      </c>
      <c r="F125" s="161" t="s">
        <v>133</v>
      </c>
      <c r="G125" s="162" t="s">
        <v>134</v>
      </c>
      <c r="H125" s="163">
        <v>68</v>
      </c>
      <c r="I125" s="164"/>
      <c r="J125" s="165">
        <f t="shared" ref="J125:J135" si="0">ROUND(I125*H125,2)</f>
        <v>0</v>
      </c>
      <c r="K125" s="166"/>
      <c r="L125" s="30"/>
      <c r="M125" s="167" t="s">
        <v>1</v>
      </c>
      <c r="N125" s="168" t="s">
        <v>35</v>
      </c>
      <c r="O125" s="55"/>
      <c r="P125" s="169">
        <f t="shared" ref="P125:P135" si="1">O125*H125</f>
        <v>0</v>
      </c>
      <c r="Q125" s="169">
        <v>0</v>
      </c>
      <c r="R125" s="169">
        <f t="shared" ref="R125:R135" si="2">Q125*H125</f>
        <v>0</v>
      </c>
      <c r="S125" s="169">
        <v>0</v>
      </c>
      <c r="T125" s="170">
        <f t="shared" ref="T125:T135" si="3"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71" t="s">
        <v>135</v>
      </c>
      <c r="AT125" s="171" t="s">
        <v>131</v>
      </c>
      <c r="AU125" s="171" t="s">
        <v>136</v>
      </c>
      <c r="AY125" s="14" t="s">
        <v>129</v>
      </c>
      <c r="BE125" s="172">
        <f t="shared" ref="BE125:BE135" si="4">IF(N125="základná",J125,0)</f>
        <v>0</v>
      </c>
      <c r="BF125" s="172">
        <f t="shared" ref="BF125:BF135" si="5">IF(N125="znížená",J125,0)</f>
        <v>0</v>
      </c>
      <c r="BG125" s="172">
        <f t="shared" ref="BG125:BG135" si="6">IF(N125="zákl. prenesená",J125,0)</f>
        <v>0</v>
      </c>
      <c r="BH125" s="172">
        <f t="shared" ref="BH125:BH135" si="7">IF(N125="zníž. prenesená",J125,0)</f>
        <v>0</v>
      </c>
      <c r="BI125" s="172">
        <f t="shared" ref="BI125:BI135" si="8">IF(N125="nulová",J125,0)</f>
        <v>0</v>
      </c>
      <c r="BJ125" s="14" t="s">
        <v>136</v>
      </c>
      <c r="BK125" s="172">
        <f t="shared" ref="BK125:BK135" si="9">ROUND(I125*H125,2)</f>
        <v>0</v>
      </c>
      <c r="BL125" s="14" t="s">
        <v>135</v>
      </c>
      <c r="BM125" s="171" t="s">
        <v>136</v>
      </c>
    </row>
    <row r="126" spans="1:65" s="2" customFormat="1" ht="21.75" customHeight="1">
      <c r="A126" s="29"/>
      <c r="B126" s="158"/>
      <c r="C126" s="159" t="s">
        <v>136</v>
      </c>
      <c r="D126" s="159" t="s">
        <v>131</v>
      </c>
      <c r="E126" s="160" t="s">
        <v>137</v>
      </c>
      <c r="F126" s="161" t="s">
        <v>138</v>
      </c>
      <c r="G126" s="162" t="s">
        <v>139</v>
      </c>
      <c r="H126" s="163">
        <v>68</v>
      </c>
      <c r="I126" s="164"/>
      <c r="J126" s="165">
        <f t="shared" si="0"/>
        <v>0</v>
      </c>
      <c r="K126" s="166"/>
      <c r="L126" s="30"/>
      <c r="M126" s="167" t="s">
        <v>1</v>
      </c>
      <c r="N126" s="168" t="s">
        <v>35</v>
      </c>
      <c r="O126" s="55"/>
      <c r="P126" s="169">
        <f t="shared" si="1"/>
        <v>0</v>
      </c>
      <c r="Q126" s="169">
        <v>0</v>
      </c>
      <c r="R126" s="169">
        <f t="shared" si="2"/>
        <v>0</v>
      </c>
      <c r="S126" s="169">
        <v>0</v>
      </c>
      <c r="T126" s="170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71" t="s">
        <v>135</v>
      </c>
      <c r="AT126" s="171" t="s">
        <v>131</v>
      </c>
      <c r="AU126" s="171" t="s">
        <v>136</v>
      </c>
      <c r="AY126" s="14" t="s">
        <v>129</v>
      </c>
      <c r="BE126" s="172">
        <f t="shared" si="4"/>
        <v>0</v>
      </c>
      <c r="BF126" s="172">
        <f t="shared" si="5"/>
        <v>0</v>
      </c>
      <c r="BG126" s="172">
        <f t="shared" si="6"/>
        <v>0</v>
      </c>
      <c r="BH126" s="172">
        <f t="shared" si="7"/>
        <v>0</v>
      </c>
      <c r="BI126" s="172">
        <f t="shared" si="8"/>
        <v>0</v>
      </c>
      <c r="BJ126" s="14" t="s">
        <v>136</v>
      </c>
      <c r="BK126" s="172">
        <f t="shared" si="9"/>
        <v>0</v>
      </c>
      <c r="BL126" s="14" t="s">
        <v>135</v>
      </c>
      <c r="BM126" s="171" t="s">
        <v>135</v>
      </c>
    </row>
    <row r="127" spans="1:65" s="2" customFormat="1" ht="21.75" customHeight="1">
      <c r="A127" s="29"/>
      <c r="B127" s="158"/>
      <c r="C127" s="159" t="s">
        <v>140</v>
      </c>
      <c r="D127" s="159" t="s">
        <v>131</v>
      </c>
      <c r="E127" s="160" t="s">
        <v>141</v>
      </c>
      <c r="F127" s="161" t="s">
        <v>142</v>
      </c>
      <c r="G127" s="162" t="s">
        <v>143</v>
      </c>
      <c r="H127" s="163">
        <v>1.53</v>
      </c>
      <c r="I127" s="164"/>
      <c r="J127" s="165">
        <f t="shared" si="0"/>
        <v>0</v>
      </c>
      <c r="K127" s="166"/>
      <c r="L127" s="30"/>
      <c r="M127" s="167" t="s">
        <v>1</v>
      </c>
      <c r="N127" s="168" t="s">
        <v>35</v>
      </c>
      <c r="O127" s="55"/>
      <c r="P127" s="169">
        <f t="shared" si="1"/>
        <v>0</v>
      </c>
      <c r="Q127" s="169">
        <v>0</v>
      </c>
      <c r="R127" s="169">
        <f t="shared" si="2"/>
        <v>0</v>
      </c>
      <c r="S127" s="169">
        <v>0</v>
      </c>
      <c r="T127" s="170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135</v>
      </c>
      <c r="AT127" s="171" t="s">
        <v>131</v>
      </c>
      <c r="AU127" s="171" t="s">
        <v>136</v>
      </c>
      <c r="AY127" s="14" t="s">
        <v>129</v>
      </c>
      <c r="BE127" s="172">
        <f t="shared" si="4"/>
        <v>0</v>
      </c>
      <c r="BF127" s="172">
        <f t="shared" si="5"/>
        <v>0</v>
      </c>
      <c r="BG127" s="172">
        <f t="shared" si="6"/>
        <v>0</v>
      </c>
      <c r="BH127" s="172">
        <f t="shared" si="7"/>
        <v>0</v>
      </c>
      <c r="BI127" s="172">
        <f t="shared" si="8"/>
        <v>0</v>
      </c>
      <c r="BJ127" s="14" t="s">
        <v>136</v>
      </c>
      <c r="BK127" s="172">
        <f t="shared" si="9"/>
        <v>0</v>
      </c>
      <c r="BL127" s="14" t="s">
        <v>135</v>
      </c>
      <c r="BM127" s="171" t="s">
        <v>144</v>
      </c>
    </row>
    <row r="128" spans="1:65" s="2" customFormat="1" ht="21.75" customHeight="1">
      <c r="A128" s="29"/>
      <c r="B128" s="158"/>
      <c r="C128" s="159" t="s">
        <v>135</v>
      </c>
      <c r="D128" s="159" t="s">
        <v>131</v>
      </c>
      <c r="E128" s="160" t="s">
        <v>145</v>
      </c>
      <c r="F128" s="161" t="s">
        <v>146</v>
      </c>
      <c r="G128" s="162" t="s">
        <v>143</v>
      </c>
      <c r="H128" s="163">
        <v>2.9</v>
      </c>
      <c r="I128" s="164"/>
      <c r="J128" s="165">
        <f t="shared" si="0"/>
        <v>0</v>
      </c>
      <c r="K128" s="166"/>
      <c r="L128" s="30"/>
      <c r="M128" s="167" t="s">
        <v>1</v>
      </c>
      <c r="N128" s="168" t="s">
        <v>35</v>
      </c>
      <c r="O128" s="55"/>
      <c r="P128" s="169">
        <f t="shared" si="1"/>
        <v>0</v>
      </c>
      <c r="Q128" s="169">
        <v>0</v>
      </c>
      <c r="R128" s="169">
        <f t="shared" si="2"/>
        <v>0</v>
      </c>
      <c r="S128" s="169">
        <v>0</v>
      </c>
      <c r="T128" s="170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135</v>
      </c>
      <c r="AT128" s="171" t="s">
        <v>131</v>
      </c>
      <c r="AU128" s="171" t="s">
        <v>136</v>
      </c>
      <c r="AY128" s="14" t="s">
        <v>129</v>
      </c>
      <c r="BE128" s="172">
        <f t="shared" si="4"/>
        <v>0</v>
      </c>
      <c r="BF128" s="172">
        <f t="shared" si="5"/>
        <v>0</v>
      </c>
      <c r="BG128" s="172">
        <f t="shared" si="6"/>
        <v>0</v>
      </c>
      <c r="BH128" s="172">
        <f t="shared" si="7"/>
        <v>0</v>
      </c>
      <c r="BI128" s="172">
        <f t="shared" si="8"/>
        <v>0</v>
      </c>
      <c r="BJ128" s="14" t="s">
        <v>136</v>
      </c>
      <c r="BK128" s="172">
        <f t="shared" si="9"/>
        <v>0</v>
      </c>
      <c r="BL128" s="14" t="s">
        <v>135</v>
      </c>
      <c r="BM128" s="171" t="s">
        <v>147</v>
      </c>
    </row>
    <row r="129" spans="1:65" s="2" customFormat="1" ht="21.75" customHeight="1">
      <c r="A129" s="29"/>
      <c r="B129" s="158"/>
      <c r="C129" s="159" t="s">
        <v>148</v>
      </c>
      <c r="D129" s="159" t="s">
        <v>131</v>
      </c>
      <c r="E129" s="160" t="s">
        <v>149</v>
      </c>
      <c r="F129" s="161" t="s">
        <v>150</v>
      </c>
      <c r="G129" s="162" t="s">
        <v>143</v>
      </c>
      <c r="H129" s="163">
        <v>2.9</v>
      </c>
      <c r="I129" s="164"/>
      <c r="J129" s="165">
        <f t="shared" si="0"/>
        <v>0</v>
      </c>
      <c r="K129" s="166"/>
      <c r="L129" s="30"/>
      <c r="M129" s="167" t="s">
        <v>1</v>
      </c>
      <c r="N129" s="168" t="s">
        <v>35</v>
      </c>
      <c r="O129" s="55"/>
      <c r="P129" s="169">
        <f t="shared" si="1"/>
        <v>0</v>
      </c>
      <c r="Q129" s="169">
        <v>0</v>
      </c>
      <c r="R129" s="169">
        <f t="shared" si="2"/>
        <v>0</v>
      </c>
      <c r="S129" s="169">
        <v>0</v>
      </c>
      <c r="T129" s="170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135</v>
      </c>
      <c r="AT129" s="171" t="s">
        <v>131</v>
      </c>
      <c r="AU129" s="171" t="s">
        <v>136</v>
      </c>
      <c r="AY129" s="14" t="s">
        <v>129</v>
      </c>
      <c r="BE129" s="172">
        <f t="shared" si="4"/>
        <v>0</v>
      </c>
      <c r="BF129" s="172">
        <f t="shared" si="5"/>
        <v>0</v>
      </c>
      <c r="BG129" s="172">
        <f t="shared" si="6"/>
        <v>0</v>
      </c>
      <c r="BH129" s="172">
        <f t="shared" si="7"/>
        <v>0</v>
      </c>
      <c r="BI129" s="172">
        <f t="shared" si="8"/>
        <v>0</v>
      </c>
      <c r="BJ129" s="14" t="s">
        <v>136</v>
      </c>
      <c r="BK129" s="172">
        <f t="shared" si="9"/>
        <v>0</v>
      </c>
      <c r="BL129" s="14" t="s">
        <v>135</v>
      </c>
      <c r="BM129" s="171" t="s">
        <v>151</v>
      </c>
    </row>
    <row r="130" spans="1:65" s="2" customFormat="1" ht="21.75" customHeight="1">
      <c r="A130" s="29"/>
      <c r="B130" s="158"/>
      <c r="C130" s="159" t="s">
        <v>144</v>
      </c>
      <c r="D130" s="159" t="s">
        <v>131</v>
      </c>
      <c r="E130" s="160" t="s">
        <v>152</v>
      </c>
      <c r="F130" s="161" t="s">
        <v>153</v>
      </c>
      <c r="G130" s="162" t="s">
        <v>143</v>
      </c>
      <c r="H130" s="163">
        <v>2.9</v>
      </c>
      <c r="I130" s="164"/>
      <c r="J130" s="165">
        <f t="shared" si="0"/>
        <v>0</v>
      </c>
      <c r="K130" s="166"/>
      <c r="L130" s="30"/>
      <c r="M130" s="167" t="s">
        <v>1</v>
      </c>
      <c r="N130" s="168" t="s">
        <v>35</v>
      </c>
      <c r="O130" s="55"/>
      <c r="P130" s="169">
        <f t="shared" si="1"/>
        <v>0</v>
      </c>
      <c r="Q130" s="169">
        <v>0</v>
      </c>
      <c r="R130" s="169">
        <f t="shared" si="2"/>
        <v>0</v>
      </c>
      <c r="S130" s="169">
        <v>0</v>
      </c>
      <c r="T130" s="170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136</v>
      </c>
      <c r="AY130" s="14" t="s">
        <v>129</v>
      </c>
      <c r="BE130" s="172">
        <f t="shared" si="4"/>
        <v>0</v>
      </c>
      <c r="BF130" s="172">
        <f t="shared" si="5"/>
        <v>0</v>
      </c>
      <c r="BG130" s="172">
        <f t="shared" si="6"/>
        <v>0</v>
      </c>
      <c r="BH130" s="172">
        <f t="shared" si="7"/>
        <v>0</v>
      </c>
      <c r="BI130" s="172">
        <f t="shared" si="8"/>
        <v>0</v>
      </c>
      <c r="BJ130" s="14" t="s">
        <v>136</v>
      </c>
      <c r="BK130" s="172">
        <f t="shared" si="9"/>
        <v>0</v>
      </c>
      <c r="BL130" s="14" t="s">
        <v>135</v>
      </c>
      <c r="BM130" s="171" t="s">
        <v>154</v>
      </c>
    </row>
    <row r="131" spans="1:65" s="2" customFormat="1" ht="16.5" customHeight="1">
      <c r="A131" s="29"/>
      <c r="B131" s="158"/>
      <c r="C131" s="159" t="s">
        <v>155</v>
      </c>
      <c r="D131" s="159" t="s">
        <v>131</v>
      </c>
      <c r="E131" s="160" t="s">
        <v>156</v>
      </c>
      <c r="F131" s="161" t="s">
        <v>157</v>
      </c>
      <c r="G131" s="162" t="s">
        <v>143</v>
      </c>
      <c r="H131" s="163">
        <v>2.9</v>
      </c>
      <c r="I131" s="164"/>
      <c r="J131" s="165">
        <f t="shared" si="0"/>
        <v>0</v>
      </c>
      <c r="K131" s="166"/>
      <c r="L131" s="30"/>
      <c r="M131" s="167" t="s">
        <v>1</v>
      </c>
      <c r="N131" s="168" t="s">
        <v>35</v>
      </c>
      <c r="O131" s="55"/>
      <c r="P131" s="169">
        <f t="shared" si="1"/>
        <v>0</v>
      </c>
      <c r="Q131" s="169">
        <v>0</v>
      </c>
      <c r="R131" s="169">
        <f t="shared" si="2"/>
        <v>0</v>
      </c>
      <c r="S131" s="169">
        <v>0</v>
      </c>
      <c r="T131" s="170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135</v>
      </c>
      <c r="AT131" s="171" t="s">
        <v>131</v>
      </c>
      <c r="AU131" s="171" t="s">
        <v>136</v>
      </c>
      <c r="AY131" s="14" t="s">
        <v>129</v>
      </c>
      <c r="BE131" s="172">
        <f t="shared" si="4"/>
        <v>0</v>
      </c>
      <c r="BF131" s="172">
        <f t="shared" si="5"/>
        <v>0</v>
      </c>
      <c r="BG131" s="172">
        <f t="shared" si="6"/>
        <v>0</v>
      </c>
      <c r="BH131" s="172">
        <f t="shared" si="7"/>
        <v>0</v>
      </c>
      <c r="BI131" s="172">
        <f t="shared" si="8"/>
        <v>0</v>
      </c>
      <c r="BJ131" s="14" t="s">
        <v>136</v>
      </c>
      <c r="BK131" s="172">
        <f t="shared" si="9"/>
        <v>0</v>
      </c>
      <c r="BL131" s="14" t="s">
        <v>135</v>
      </c>
      <c r="BM131" s="171" t="s">
        <v>158</v>
      </c>
    </row>
    <row r="132" spans="1:65" s="2" customFormat="1" ht="16.5" customHeight="1">
      <c r="A132" s="29"/>
      <c r="B132" s="158"/>
      <c r="C132" s="159" t="s">
        <v>147</v>
      </c>
      <c r="D132" s="159" t="s">
        <v>131</v>
      </c>
      <c r="E132" s="160" t="s">
        <v>159</v>
      </c>
      <c r="F132" s="161" t="s">
        <v>160</v>
      </c>
      <c r="G132" s="162" t="s">
        <v>134</v>
      </c>
      <c r="H132" s="163">
        <v>34</v>
      </c>
      <c r="I132" s="164"/>
      <c r="J132" s="165">
        <f t="shared" si="0"/>
        <v>0</v>
      </c>
      <c r="K132" s="166"/>
      <c r="L132" s="30"/>
      <c r="M132" s="167" t="s">
        <v>1</v>
      </c>
      <c r="N132" s="168" t="s">
        <v>35</v>
      </c>
      <c r="O132" s="55"/>
      <c r="P132" s="169">
        <f t="shared" si="1"/>
        <v>0</v>
      </c>
      <c r="Q132" s="169">
        <v>0</v>
      </c>
      <c r="R132" s="169">
        <f t="shared" si="2"/>
        <v>0</v>
      </c>
      <c r="S132" s="169">
        <v>0</v>
      </c>
      <c r="T132" s="170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71" t="s">
        <v>135</v>
      </c>
      <c r="AT132" s="171" t="s">
        <v>131</v>
      </c>
      <c r="AU132" s="171" t="s">
        <v>136</v>
      </c>
      <c r="AY132" s="14" t="s">
        <v>129</v>
      </c>
      <c r="BE132" s="172">
        <f t="shared" si="4"/>
        <v>0</v>
      </c>
      <c r="BF132" s="172">
        <f t="shared" si="5"/>
        <v>0</v>
      </c>
      <c r="BG132" s="172">
        <f t="shared" si="6"/>
        <v>0</v>
      </c>
      <c r="BH132" s="172">
        <f t="shared" si="7"/>
        <v>0</v>
      </c>
      <c r="BI132" s="172">
        <f t="shared" si="8"/>
        <v>0</v>
      </c>
      <c r="BJ132" s="14" t="s">
        <v>136</v>
      </c>
      <c r="BK132" s="172">
        <f t="shared" si="9"/>
        <v>0</v>
      </c>
      <c r="BL132" s="14" t="s">
        <v>135</v>
      </c>
      <c r="BM132" s="171" t="s">
        <v>161</v>
      </c>
    </row>
    <row r="133" spans="1:65" s="2" customFormat="1" ht="16.5" customHeight="1">
      <c r="A133" s="29"/>
      <c r="B133" s="158"/>
      <c r="C133" s="173" t="s">
        <v>162</v>
      </c>
      <c r="D133" s="173" t="s">
        <v>192</v>
      </c>
      <c r="E133" s="174" t="s">
        <v>264</v>
      </c>
      <c r="F133" s="175" t="s">
        <v>265</v>
      </c>
      <c r="G133" s="176" t="s">
        <v>266</v>
      </c>
      <c r="H133" s="177">
        <v>1.1220000000000001</v>
      </c>
      <c r="I133" s="178"/>
      <c r="J133" s="179">
        <f t="shared" si="0"/>
        <v>0</v>
      </c>
      <c r="K133" s="180"/>
      <c r="L133" s="181"/>
      <c r="M133" s="182" t="s">
        <v>1</v>
      </c>
      <c r="N133" s="183" t="s">
        <v>35</v>
      </c>
      <c r="O133" s="55"/>
      <c r="P133" s="169">
        <f t="shared" si="1"/>
        <v>0</v>
      </c>
      <c r="Q133" s="169">
        <v>0</v>
      </c>
      <c r="R133" s="169">
        <f t="shared" si="2"/>
        <v>0</v>
      </c>
      <c r="S133" s="169">
        <v>0</v>
      </c>
      <c r="T133" s="170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147</v>
      </c>
      <c r="AT133" s="171" t="s">
        <v>192</v>
      </c>
      <c r="AU133" s="171" t="s">
        <v>136</v>
      </c>
      <c r="AY133" s="14" t="s">
        <v>129</v>
      </c>
      <c r="BE133" s="172">
        <f t="shared" si="4"/>
        <v>0</v>
      </c>
      <c r="BF133" s="172">
        <f t="shared" si="5"/>
        <v>0</v>
      </c>
      <c r="BG133" s="172">
        <f t="shared" si="6"/>
        <v>0</v>
      </c>
      <c r="BH133" s="172">
        <f t="shared" si="7"/>
        <v>0</v>
      </c>
      <c r="BI133" s="172">
        <f t="shared" si="8"/>
        <v>0</v>
      </c>
      <c r="BJ133" s="14" t="s">
        <v>136</v>
      </c>
      <c r="BK133" s="172">
        <f t="shared" si="9"/>
        <v>0</v>
      </c>
      <c r="BL133" s="14" t="s">
        <v>135</v>
      </c>
      <c r="BM133" s="171" t="s">
        <v>165</v>
      </c>
    </row>
    <row r="134" spans="1:65" s="2" customFormat="1" ht="16.5" customHeight="1">
      <c r="A134" s="29"/>
      <c r="B134" s="158"/>
      <c r="C134" s="159" t="s">
        <v>151</v>
      </c>
      <c r="D134" s="159" t="s">
        <v>131</v>
      </c>
      <c r="E134" s="160" t="s">
        <v>163</v>
      </c>
      <c r="F134" s="161" t="s">
        <v>164</v>
      </c>
      <c r="G134" s="162" t="s">
        <v>134</v>
      </c>
      <c r="H134" s="163">
        <v>10.199999999999999</v>
      </c>
      <c r="I134" s="164"/>
      <c r="J134" s="165">
        <f t="shared" si="0"/>
        <v>0</v>
      </c>
      <c r="K134" s="166"/>
      <c r="L134" s="30"/>
      <c r="M134" s="167" t="s">
        <v>1</v>
      </c>
      <c r="N134" s="168" t="s">
        <v>35</v>
      </c>
      <c r="O134" s="55"/>
      <c r="P134" s="169">
        <f t="shared" si="1"/>
        <v>0</v>
      </c>
      <c r="Q134" s="169">
        <v>0</v>
      </c>
      <c r="R134" s="169">
        <f t="shared" si="2"/>
        <v>0</v>
      </c>
      <c r="S134" s="169">
        <v>0</v>
      </c>
      <c r="T134" s="170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135</v>
      </c>
      <c r="AT134" s="171" t="s">
        <v>131</v>
      </c>
      <c r="AU134" s="171" t="s">
        <v>136</v>
      </c>
      <c r="AY134" s="14" t="s">
        <v>129</v>
      </c>
      <c r="BE134" s="172">
        <f t="shared" si="4"/>
        <v>0</v>
      </c>
      <c r="BF134" s="172">
        <f t="shared" si="5"/>
        <v>0</v>
      </c>
      <c r="BG134" s="172">
        <f t="shared" si="6"/>
        <v>0</v>
      </c>
      <c r="BH134" s="172">
        <f t="shared" si="7"/>
        <v>0</v>
      </c>
      <c r="BI134" s="172">
        <f t="shared" si="8"/>
        <v>0</v>
      </c>
      <c r="BJ134" s="14" t="s">
        <v>136</v>
      </c>
      <c r="BK134" s="172">
        <f t="shared" si="9"/>
        <v>0</v>
      </c>
      <c r="BL134" s="14" t="s">
        <v>135</v>
      </c>
      <c r="BM134" s="171" t="s">
        <v>7</v>
      </c>
    </row>
    <row r="135" spans="1:65" s="2" customFormat="1" ht="21.75" customHeight="1">
      <c r="A135" s="29"/>
      <c r="B135" s="158"/>
      <c r="C135" s="159" t="s">
        <v>169</v>
      </c>
      <c r="D135" s="159" t="s">
        <v>131</v>
      </c>
      <c r="E135" s="160" t="s">
        <v>166</v>
      </c>
      <c r="F135" s="161" t="s">
        <v>167</v>
      </c>
      <c r="G135" s="162" t="s">
        <v>134</v>
      </c>
      <c r="H135" s="163">
        <v>34</v>
      </c>
      <c r="I135" s="164"/>
      <c r="J135" s="165">
        <f t="shared" si="0"/>
        <v>0</v>
      </c>
      <c r="K135" s="166"/>
      <c r="L135" s="30"/>
      <c r="M135" s="167" t="s">
        <v>1</v>
      </c>
      <c r="N135" s="168" t="s">
        <v>35</v>
      </c>
      <c r="O135" s="55"/>
      <c r="P135" s="169">
        <f t="shared" si="1"/>
        <v>0</v>
      </c>
      <c r="Q135" s="169">
        <v>0</v>
      </c>
      <c r="R135" s="169">
        <f t="shared" si="2"/>
        <v>0</v>
      </c>
      <c r="S135" s="169">
        <v>0</v>
      </c>
      <c r="T135" s="170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135</v>
      </c>
      <c r="AT135" s="171" t="s">
        <v>131</v>
      </c>
      <c r="AU135" s="171" t="s">
        <v>136</v>
      </c>
      <c r="AY135" s="14" t="s">
        <v>129</v>
      </c>
      <c r="BE135" s="172">
        <f t="shared" si="4"/>
        <v>0</v>
      </c>
      <c r="BF135" s="172">
        <f t="shared" si="5"/>
        <v>0</v>
      </c>
      <c r="BG135" s="172">
        <f t="shared" si="6"/>
        <v>0</v>
      </c>
      <c r="BH135" s="172">
        <f t="shared" si="7"/>
        <v>0</v>
      </c>
      <c r="BI135" s="172">
        <f t="shared" si="8"/>
        <v>0</v>
      </c>
      <c r="BJ135" s="14" t="s">
        <v>136</v>
      </c>
      <c r="BK135" s="172">
        <f t="shared" si="9"/>
        <v>0</v>
      </c>
      <c r="BL135" s="14" t="s">
        <v>135</v>
      </c>
      <c r="BM135" s="171" t="s">
        <v>172</v>
      </c>
    </row>
    <row r="136" spans="1:65" s="12" customFormat="1" ht="22.9" customHeight="1">
      <c r="B136" s="145"/>
      <c r="D136" s="146" t="s">
        <v>68</v>
      </c>
      <c r="E136" s="156" t="s">
        <v>148</v>
      </c>
      <c r="F136" s="156" t="s">
        <v>168</v>
      </c>
      <c r="I136" s="148"/>
      <c r="J136" s="157">
        <f>BK136</f>
        <v>0</v>
      </c>
      <c r="L136" s="145"/>
      <c r="M136" s="150"/>
      <c r="N136" s="151"/>
      <c r="O136" s="151"/>
      <c r="P136" s="152">
        <f>SUM(P137:P141)</f>
        <v>0</v>
      </c>
      <c r="Q136" s="151"/>
      <c r="R136" s="152">
        <f>SUM(R137:R141)</f>
        <v>0</v>
      </c>
      <c r="S136" s="151"/>
      <c r="T136" s="153">
        <f>SUM(T137:T141)</f>
        <v>0</v>
      </c>
      <c r="AR136" s="146" t="s">
        <v>77</v>
      </c>
      <c r="AT136" s="154" t="s">
        <v>68</v>
      </c>
      <c r="AU136" s="154" t="s">
        <v>77</v>
      </c>
      <c r="AY136" s="146" t="s">
        <v>129</v>
      </c>
      <c r="BK136" s="155">
        <f>SUM(BK137:BK141)</f>
        <v>0</v>
      </c>
    </row>
    <row r="137" spans="1:65" s="2" customFormat="1" ht="21.75" customHeight="1">
      <c r="A137" s="29"/>
      <c r="B137" s="158"/>
      <c r="C137" s="159" t="s">
        <v>154</v>
      </c>
      <c r="D137" s="159" t="s">
        <v>131</v>
      </c>
      <c r="E137" s="160" t="s">
        <v>170</v>
      </c>
      <c r="F137" s="161" t="s">
        <v>171</v>
      </c>
      <c r="G137" s="162" t="s">
        <v>134</v>
      </c>
      <c r="H137" s="163">
        <v>10.199999999999999</v>
      </c>
      <c r="I137" s="164"/>
      <c r="J137" s="165">
        <f>ROUND(I137*H137,2)</f>
        <v>0</v>
      </c>
      <c r="K137" s="166"/>
      <c r="L137" s="30"/>
      <c r="M137" s="167" t="s">
        <v>1</v>
      </c>
      <c r="N137" s="168" t="s">
        <v>35</v>
      </c>
      <c r="O137" s="55"/>
      <c r="P137" s="169">
        <f>O137*H137</f>
        <v>0</v>
      </c>
      <c r="Q137" s="169">
        <v>0</v>
      </c>
      <c r="R137" s="169">
        <f>Q137*H137</f>
        <v>0</v>
      </c>
      <c r="S137" s="169">
        <v>0</v>
      </c>
      <c r="T137" s="170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71" t="s">
        <v>135</v>
      </c>
      <c r="AT137" s="171" t="s">
        <v>131</v>
      </c>
      <c r="AU137" s="171" t="s">
        <v>136</v>
      </c>
      <c r="AY137" s="14" t="s">
        <v>129</v>
      </c>
      <c r="BE137" s="172">
        <f>IF(N137="základná",J137,0)</f>
        <v>0</v>
      </c>
      <c r="BF137" s="172">
        <f>IF(N137="znížená",J137,0)</f>
        <v>0</v>
      </c>
      <c r="BG137" s="172">
        <f>IF(N137="zákl. prenesená",J137,0)</f>
        <v>0</v>
      </c>
      <c r="BH137" s="172">
        <f>IF(N137="zníž. prenesená",J137,0)</f>
        <v>0</v>
      </c>
      <c r="BI137" s="172">
        <f>IF(N137="nulová",J137,0)</f>
        <v>0</v>
      </c>
      <c r="BJ137" s="14" t="s">
        <v>136</v>
      </c>
      <c r="BK137" s="172">
        <f>ROUND(I137*H137,2)</f>
        <v>0</v>
      </c>
      <c r="BL137" s="14" t="s">
        <v>135</v>
      </c>
      <c r="BM137" s="171" t="s">
        <v>175</v>
      </c>
    </row>
    <row r="138" spans="1:65" s="2" customFormat="1" ht="21.75" customHeight="1">
      <c r="A138" s="29"/>
      <c r="B138" s="158"/>
      <c r="C138" s="159" t="s">
        <v>176</v>
      </c>
      <c r="D138" s="159" t="s">
        <v>131</v>
      </c>
      <c r="E138" s="160" t="s">
        <v>173</v>
      </c>
      <c r="F138" s="161" t="s">
        <v>174</v>
      </c>
      <c r="G138" s="162" t="s">
        <v>134</v>
      </c>
      <c r="H138" s="163">
        <v>10.199999999999999</v>
      </c>
      <c r="I138" s="164"/>
      <c r="J138" s="165">
        <f>ROUND(I138*H138,2)</f>
        <v>0</v>
      </c>
      <c r="K138" s="166"/>
      <c r="L138" s="30"/>
      <c r="M138" s="167" t="s">
        <v>1</v>
      </c>
      <c r="N138" s="168" t="s">
        <v>35</v>
      </c>
      <c r="O138" s="55"/>
      <c r="P138" s="169">
        <f>O138*H138</f>
        <v>0</v>
      </c>
      <c r="Q138" s="169">
        <v>0</v>
      </c>
      <c r="R138" s="169">
        <f>Q138*H138</f>
        <v>0</v>
      </c>
      <c r="S138" s="169">
        <v>0</v>
      </c>
      <c r="T138" s="170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135</v>
      </c>
      <c r="AT138" s="171" t="s">
        <v>131</v>
      </c>
      <c r="AU138" s="171" t="s">
        <v>136</v>
      </c>
      <c r="AY138" s="14" t="s">
        <v>129</v>
      </c>
      <c r="BE138" s="172">
        <f>IF(N138="základná",J138,0)</f>
        <v>0</v>
      </c>
      <c r="BF138" s="172">
        <f>IF(N138="znížená",J138,0)</f>
        <v>0</v>
      </c>
      <c r="BG138" s="172">
        <f>IF(N138="zákl. prenesená",J138,0)</f>
        <v>0</v>
      </c>
      <c r="BH138" s="172">
        <f>IF(N138="zníž. prenesená",J138,0)</f>
        <v>0</v>
      </c>
      <c r="BI138" s="172">
        <f>IF(N138="nulová",J138,0)</f>
        <v>0</v>
      </c>
      <c r="BJ138" s="14" t="s">
        <v>136</v>
      </c>
      <c r="BK138" s="172">
        <f>ROUND(I138*H138,2)</f>
        <v>0</v>
      </c>
      <c r="BL138" s="14" t="s">
        <v>135</v>
      </c>
      <c r="BM138" s="171" t="s">
        <v>179</v>
      </c>
    </row>
    <row r="139" spans="1:65" s="2" customFormat="1" ht="21.75" customHeight="1">
      <c r="A139" s="29"/>
      <c r="B139" s="158"/>
      <c r="C139" s="159" t="s">
        <v>158</v>
      </c>
      <c r="D139" s="159" t="s">
        <v>131</v>
      </c>
      <c r="E139" s="160" t="s">
        <v>177</v>
      </c>
      <c r="F139" s="161" t="s">
        <v>178</v>
      </c>
      <c r="G139" s="162" t="s">
        <v>134</v>
      </c>
      <c r="H139" s="163">
        <v>78.2</v>
      </c>
      <c r="I139" s="164"/>
      <c r="J139" s="165">
        <f>ROUND(I139*H139,2)</f>
        <v>0</v>
      </c>
      <c r="K139" s="166"/>
      <c r="L139" s="30"/>
      <c r="M139" s="167" t="s">
        <v>1</v>
      </c>
      <c r="N139" s="168" t="s">
        <v>35</v>
      </c>
      <c r="O139" s="55"/>
      <c r="P139" s="169">
        <f>O139*H139</f>
        <v>0</v>
      </c>
      <c r="Q139" s="169">
        <v>0</v>
      </c>
      <c r="R139" s="169">
        <f>Q139*H139</f>
        <v>0</v>
      </c>
      <c r="S139" s="169">
        <v>0</v>
      </c>
      <c r="T139" s="170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71" t="s">
        <v>135</v>
      </c>
      <c r="AT139" s="171" t="s">
        <v>131</v>
      </c>
      <c r="AU139" s="171" t="s">
        <v>136</v>
      </c>
      <c r="AY139" s="14" t="s">
        <v>129</v>
      </c>
      <c r="BE139" s="172">
        <f>IF(N139="základná",J139,0)</f>
        <v>0</v>
      </c>
      <c r="BF139" s="172">
        <f>IF(N139="znížená",J139,0)</f>
        <v>0</v>
      </c>
      <c r="BG139" s="172">
        <f>IF(N139="zákl. prenesená",J139,0)</f>
        <v>0</v>
      </c>
      <c r="BH139" s="172">
        <f>IF(N139="zníž. prenesená",J139,0)</f>
        <v>0</v>
      </c>
      <c r="BI139" s="172">
        <f>IF(N139="nulová",J139,0)</f>
        <v>0</v>
      </c>
      <c r="BJ139" s="14" t="s">
        <v>136</v>
      </c>
      <c r="BK139" s="172">
        <f>ROUND(I139*H139,2)</f>
        <v>0</v>
      </c>
      <c r="BL139" s="14" t="s">
        <v>135</v>
      </c>
      <c r="BM139" s="171" t="s">
        <v>182</v>
      </c>
    </row>
    <row r="140" spans="1:65" s="2" customFormat="1" ht="21.75" customHeight="1">
      <c r="A140" s="29"/>
      <c r="B140" s="158"/>
      <c r="C140" s="159" t="s">
        <v>183</v>
      </c>
      <c r="D140" s="159" t="s">
        <v>131</v>
      </c>
      <c r="E140" s="160" t="s">
        <v>180</v>
      </c>
      <c r="F140" s="161" t="s">
        <v>181</v>
      </c>
      <c r="G140" s="162" t="s">
        <v>134</v>
      </c>
      <c r="H140" s="163">
        <v>78.2</v>
      </c>
      <c r="I140" s="164"/>
      <c r="J140" s="165">
        <f>ROUND(I140*H140,2)</f>
        <v>0</v>
      </c>
      <c r="K140" s="166"/>
      <c r="L140" s="30"/>
      <c r="M140" s="167" t="s">
        <v>1</v>
      </c>
      <c r="N140" s="168" t="s">
        <v>35</v>
      </c>
      <c r="O140" s="55"/>
      <c r="P140" s="169">
        <f>O140*H140</f>
        <v>0</v>
      </c>
      <c r="Q140" s="169">
        <v>0</v>
      </c>
      <c r="R140" s="169">
        <f>Q140*H140</f>
        <v>0</v>
      </c>
      <c r="S140" s="169">
        <v>0</v>
      </c>
      <c r="T140" s="170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71" t="s">
        <v>135</v>
      </c>
      <c r="AT140" s="171" t="s">
        <v>131</v>
      </c>
      <c r="AU140" s="171" t="s">
        <v>136</v>
      </c>
      <c r="AY140" s="14" t="s">
        <v>129</v>
      </c>
      <c r="BE140" s="172">
        <f>IF(N140="základná",J140,0)</f>
        <v>0</v>
      </c>
      <c r="BF140" s="172">
        <f>IF(N140="znížená",J140,0)</f>
        <v>0</v>
      </c>
      <c r="BG140" s="172">
        <f>IF(N140="zákl. prenesená",J140,0)</f>
        <v>0</v>
      </c>
      <c r="BH140" s="172">
        <f>IF(N140="zníž. prenesená",J140,0)</f>
        <v>0</v>
      </c>
      <c r="BI140" s="172">
        <f>IF(N140="nulová",J140,0)</f>
        <v>0</v>
      </c>
      <c r="BJ140" s="14" t="s">
        <v>136</v>
      </c>
      <c r="BK140" s="172">
        <f>ROUND(I140*H140,2)</f>
        <v>0</v>
      </c>
      <c r="BL140" s="14" t="s">
        <v>135</v>
      </c>
      <c r="BM140" s="171" t="s">
        <v>186</v>
      </c>
    </row>
    <row r="141" spans="1:65" s="2" customFormat="1" ht="21.75" customHeight="1">
      <c r="A141" s="29"/>
      <c r="B141" s="158"/>
      <c r="C141" s="159" t="s">
        <v>161</v>
      </c>
      <c r="D141" s="159" t="s">
        <v>131</v>
      </c>
      <c r="E141" s="160" t="s">
        <v>184</v>
      </c>
      <c r="F141" s="161" t="s">
        <v>185</v>
      </c>
      <c r="G141" s="162" t="s">
        <v>134</v>
      </c>
      <c r="H141" s="163">
        <v>78.2</v>
      </c>
      <c r="I141" s="164"/>
      <c r="J141" s="165">
        <f>ROUND(I141*H141,2)</f>
        <v>0</v>
      </c>
      <c r="K141" s="166"/>
      <c r="L141" s="30"/>
      <c r="M141" s="167" t="s">
        <v>1</v>
      </c>
      <c r="N141" s="168" t="s">
        <v>35</v>
      </c>
      <c r="O141" s="55"/>
      <c r="P141" s="169">
        <f>O141*H141</f>
        <v>0</v>
      </c>
      <c r="Q141" s="169">
        <v>0</v>
      </c>
      <c r="R141" s="169">
        <f>Q141*H141</f>
        <v>0</v>
      </c>
      <c r="S141" s="169">
        <v>0</v>
      </c>
      <c r="T141" s="170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135</v>
      </c>
      <c r="AT141" s="171" t="s">
        <v>131</v>
      </c>
      <c r="AU141" s="171" t="s">
        <v>136</v>
      </c>
      <c r="AY141" s="14" t="s">
        <v>129</v>
      </c>
      <c r="BE141" s="172">
        <f>IF(N141="základná",J141,0)</f>
        <v>0</v>
      </c>
      <c r="BF141" s="172">
        <f>IF(N141="znížená",J141,0)</f>
        <v>0</v>
      </c>
      <c r="BG141" s="172">
        <f>IF(N141="zákl. prenesená",J141,0)</f>
        <v>0</v>
      </c>
      <c r="BH141" s="172">
        <f>IF(N141="zníž. prenesená",J141,0)</f>
        <v>0</v>
      </c>
      <c r="BI141" s="172">
        <f>IF(N141="nulová",J141,0)</f>
        <v>0</v>
      </c>
      <c r="BJ141" s="14" t="s">
        <v>136</v>
      </c>
      <c r="BK141" s="172">
        <f>ROUND(I141*H141,2)</f>
        <v>0</v>
      </c>
      <c r="BL141" s="14" t="s">
        <v>135</v>
      </c>
      <c r="BM141" s="171" t="s">
        <v>190</v>
      </c>
    </row>
    <row r="142" spans="1:65" s="12" customFormat="1" ht="22.9" customHeight="1">
      <c r="B142" s="145"/>
      <c r="D142" s="146" t="s">
        <v>68</v>
      </c>
      <c r="E142" s="156" t="s">
        <v>162</v>
      </c>
      <c r="F142" s="156" t="s">
        <v>187</v>
      </c>
      <c r="I142" s="148"/>
      <c r="J142" s="157">
        <f>BK142</f>
        <v>0</v>
      </c>
      <c r="L142" s="145"/>
      <c r="M142" s="150"/>
      <c r="N142" s="151"/>
      <c r="O142" s="151"/>
      <c r="P142" s="152">
        <f>SUM(P143:P151)</f>
        <v>0</v>
      </c>
      <c r="Q142" s="151"/>
      <c r="R142" s="152">
        <f>SUM(R143:R151)</f>
        <v>0</v>
      </c>
      <c r="S142" s="151"/>
      <c r="T142" s="153">
        <f>SUM(T143:T151)</f>
        <v>0</v>
      </c>
      <c r="AR142" s="146" t="s">
        <v>77</v>
      </c>
      <c r="AT142" s="154" t="s">
        <v>68</v>
      </c>
      <c r="AU142" s="154" t="s">
        <v>77</v>
      </c>
      <c r="AY142" s="146" t="s">
        <v>129</v>
      </c>
      <c r="BK142" s="155">
        <f>SUM(BK143:BK151)</f>
        <v>0</v>
      </c>
    </row>
    <row r="143" spans="1:65" s="2" customFormat="1" ht="21.75" customHeight="1">
      <c r="A143" s="29"/>
      <c r="B143" s="158"/>
      <c r="C143" s="159" t="s">
        <v>191</v>
      </c>
      <c r="D143" s="159" t="s">
        <v>131</v>
      </c>
      <c r="E143" s="160" t="s">
        <v>188</v>
      </c>
      <c r="F143" s="161" t="s">
        <v>189</v>
      </c>
      <c r="G143" s="162" t="s">
        <v>139</v>
      </c>
      <c r="H143" s="163">
        <v>68</v>
      </c>
      <c r="I143" s="164"/>
      <c r="J143" s="165">
        <f t="shared" ref="J143:J151" si="10">ROUND(I143*H143,2)</f>
        <v>0</v>
      </c>
      <c r="K143" s="166"/>
      <c r="L143" s="30"/>
      <c r="M143" s="167" t="s">
        <v>1</v>
      </c>
      <c r="N143" s="168" t="s">
        <v>35</v>
      </c>
      <c r="O143" s="55"/>
      <c r="P143" s="169">
        <f t="shared" ref="P143:P151" si="11">O143*H143</f>
        <v>0</v>
      </c>
      <c r="Q143" s="169">
        <v>0</v>
      </c>
      <c r="R143" s="169">
        <f t="shared" ref="R143:R151" si="12">Q143*H143</f>
        <v>0</v>
      </c>
      <c r="S143" s="169">
        <v>0</v>
      </c>
      <c r="T143" s="170">
        <f t="shared" ref="T143:T151" si="13"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135</v>
      </c>
      <c r="AT143" s="171" t="s">
        <v>131</v>
      </c>
      <c r="AU143" s="171" t="s">
        <v>136</v>
      </c>
      <c r="AY143" s="14" t="s">
        <v>129</v>
      </c>
      <c r="BE143" s="172">
        <f t="shared" ref="BE143:BE151" si="14">IF(N143="základná",J143,0)</f>
        <v>0</v>
      </c>
      <c r="BF143" s="172">
        <f t="shared" ref="BF143:BF151" si="15">IF(N143="znížená",J143,0)</f>
        <v>0</v>
      </c>
      <c r="BG143" s="172">
        <f t="shared" ref="BG143:BG151" si="16">IF(N143="zákl. prenesená",J143,0)</f>
        <v>0</v>
      </c>
      <c r="BH143" s="172">
        <f t="shared" ref="BH143:BH151" si="17">IF(N143="zníž. prenesená",J143,0)</f>
        <v>0</v>
      </c>
      <c r="BI143" s="172">
        <f t="shared" ref="BI143:BI151" si="18">IF(N143="nulová",J143,0)</f>
        <v>0</v>
      </c>
      <c r="BJ143" s="14" t="s">
        <v>136</v>
      </c>
      <c r="BK143" s="172">
        <f t="shared" ref="BK143:BK151" si="19">ROUND(I143*H143,2)</f>
        <v>0</v>
      </c>
      <c r="BL143" s="14" t="s">
        <v>135</v>
      </c>
      <c r="BM143" s="171" t="s">
        <v>196</v>
      </c>
    </row>
    <row r="144" spans="1:65" s="2" customFormat="1" ht="21.75" customHeight="1">
      <c r="A144" s="29"/>
      <c r="B144" s="158"/>
      <c r="C144" s="173" t="s">
        <v>165</v>
      </c>
      <c r="D144" s="173" t="s">
        <v>192</v>
      </c>
      <c r="E144" s="174" t="s">
        <v>193</v>
      </c>
      <c r="F144" s="175" t="s">
        <v>194</v>
      </c>
      <c r="G144" s="176" t="s">
        <v>195</v>
      </c>
      <c r="H144" s="177">
        <v>68.680000000000007</v>
      </c>
      <c r="I144" s="178"/>
      <c r="J144" s="179">
        <f t="shared" si="10"/>
        <v>0</v>
      </c>
      <c r="K144" s="180"/>
      <c r="L144" s="181"/>
      <c r="M144" s="182" t="s">
        <v>1</v>
      </c>
      <c r="N144" s="183" t="s">
        <v>35</v>
      </c>
      <c r="O144" s="55"/>
      <c r="P144" s="169">
        <f t="shared" si="11"/>
        <v>0</v>
      </c>
      <c r="Q144" s="169">
        <v>0</v>
      </c>
      <c r="R144" s="169">
        <f t="shared" si="12"/>
        <v>0</v>
      </c>
      <c r="S144" s="169">
        <v>0</v>
      </c>
      <c r="T144" s="170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71" t="s">
        <v>147</v>
      </c>
      <c r="AT144" s="171" t="s">
        <v>192</v>
      </c>
      <c r="AU144" s="171" t="s">
        <v>136</v>
      </c>
      <c r="AY144" s="14" t="s">
        <v>129</v>
      </c>
      <c r="BE144" s="172">
        <f t="shared" si="14"/>
        <v>0</v>
      </c>
      <c r="BF144" s="172">
        <f t="shared" si="15"/>
        <v>0</v>
      </c>
      <c r="BG144" s="172">
        <f t="shared" si="16"/>
        <v>0</v>
      </c>
      <c r="BH144" s="172">
        <f t="shared" si="17"/>
        <v>0</v>
      </c>
      <c r="BI144" s="172">
        <f t="shared" si="18"/>
        <v>0</v>
      </c>
      <c r="BJ144" s="14" t="s">
        <v>136</v>
      </c>
      <c r="BK144" s="172">
        <f t="shared" si="19"/>
        <v>0</v>
      </c>
      <c r="BL144" s="14" t="s">
        <v>135</v>
      </c>
      <c r="BM144" s="171" t="s">
        <v>199</v>
      </c>
    </row>
    <row r="145" spans="1:65" s="2" customFormat="1" ht="21.75" customHeight="1">
      <c r="A145" s="29"/>
      <c r="B145" s="158"/>
      <c r="C145" s="159" t="s">
        <v>200</v>
      </c>
      <c r="D145" s="159" t="s">
        <v>131</v>
      </c>
      <c r="E145" s="160" t="s">
        <v>197</v>
      </c>
      <c r="F145" s="161" t="s">
        <v>198</v>
      </c>
      <c r="G145" s="162" t="s">
        <v>143</v>
      </c>
      <c r="H145" s="163">
        <v>2.04</v>
      </c>
      <c r="I145" s="164"/>
      <c r="J145" s="165">
        <f t="shared" si="10"/>
        <v>0</v>
      </c>
      <c r="K145" s="166"/>
      <c r="L145" s="30"/>
      <c r="M145" s="167" t="s">
        <v>1</v>
      </c>
      <c r="N145" s="168" t="s">
        <v>35</v>
      </c>
      <c r="O145" s="55"/>
      <c r="P145" s="169">
        <f t="shared" si="11"/>
        <v>0</v>
      </c>
      <c r="Q145" s="169">
        <v>0</v>
      </c>
      <c r="R145" s="169">
        <f t="shared" si="12"/>
        <v>0</v>
      </c>
      <c r="S145" s="169">
        <v>0</v>
      </c>
      <c r="T145" s="170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135</v>
      </c>
      <c r="AT145" s="171" t="s">
        <v>131</v>
      </c>
      <c r="AU145" s="171" t="s">
        <v>136</v>
      </c>
      <c r="AY145" s="14" t="s">
        <v>129</v>
      </c>
      <c r="BE145" s="172">
        <f t="shared" si="14"/>
        <v>0</v>
      </c>
      <c r="BF145" s="172">
        <f t="shared" si="15"/>
        <v>0</v>
      </c>
      <c r="BG145" s="172">
        <f t="shared" si="16"/>
        <v>0</v>
      </c>
      <c r="BH145" s="172">
        <f t="shared" si="17"/>
        <v>0</v>
      </c>
      <c r="BI145" s="172">
        <f t="shared" si="18"/>
        <v>0</v>
      </c>
      <c r="BJ145" s="14" t="s">
        <v>136</v>
      </c>
      <c r="BK145" s="172">
        <f t="shared" si="19"/>
        <v>0</v>
      </c>
      <c r="BL145" s="14" t="s">
        <v>135</v>
      </c>
      <c r="BM145" s="171" t="s">
        <v>203</v>
      </c>
    </row>
    <row r="146" spans="1:65" s="2" customFormat="1" ht="21.75" customHeight="1">
      <c r="A146" s="29"/>
      <c r="B146" s="158"/>
      <c r="C146" s="159" t="s">
        <v>7</v>
      </c>
      <c r="D146" s="159" t="s">
        <v>131</v>
      </c>
      <c r="E146" s="160" t="s">
        <v>201</v>
      </c>
      <c r="F146" s="161" t="s">
        <v>202</v>
      </c>
      <c r="G146" s="162" t="s">
        <v>139</v>
      </c>
      <c r="H146" s="163">
        <v>4</v>
      </c>
      <c r="I146" s="164"/>
      <c r="J146" s="165">
        <f t="shared" si="10"/>
        <v>0</v>
      </c>
      <c r="K146" s="166"/>
      <c r="L146" s="30"/>
      <c r="M146" s="167" t="s">
        <v>1</v>
      </c>
      <c r="N146" s="168" t="s">
        <v>35</v>
      </c>
      <c r="O146" s="55"/>
      <c r="P146" s="169">
        <f t="shared" si="11"/>
        <v>0</v>
      </c>
      <c r="Q146" s="169">
        <v>0</v>
      </c>
      <c r="R146" s="169">
        <f t="shared" si="12"/>
        <v>0</v>
      </c>
      <c r="S146" s="169">
        <v>0</v>
      </c>
      <c r="T146" s="170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135</v>
      </c>
      <c r="AT146" s="171" t="s">
        <v>131</v>
      </c>
      <c r="AU146" s="171" t="s">
        <v>136</v>
      </c>
      <c r="AY146" s="14" t="s">
        <v>129</v>
      </c>
      <c r="BE146" s="172">
        <f t="shared" si="14"/>
        <v>0</v>
      </c>
      <c r="BF146" s="172">
        <f t="shared" si="15"/>
        <v>0</v>
      </c>
      <c r="BG146" s="172">
        <f t="shared" si="16"/>
        <v>0</v>
      </c>
      <c r="BH146" s="172">
        <f t="shared" si="17"/>
        <v>0</v>
      </c>
      <c r="BI146" s="172">
        <f t="shared" si="18"/>
        <v>0</v>
      </c>
      <c r="BJ146" s="14" t="s">
        <v>136</v>
      </c>
      <c r="BK146" s="172">
        <f t="shared" si="19"/>
        <v>0</v>
      </c>
      <c r="BL146" s="14" t="s">
        <v>135</v>
      </c>
      <c r="BM146" s="171" t="s">
        <v>206</v>
      </c>
    </row>
    <row r="147" spans="1:65" s="2" customFormat="1" ht="33" customHeight="1">
      <c r="A147" s="29"/>
      <c r="B147" s="158"/>
      <c r="C147" s="159" t="s">
        <v>207</v>
      </c>
      <c r="D147" s="159" t="s">
        <v>131</v>
      </c>
      <c r="E147" s="160" t="s">
        <v>204</v>
      </c>
      <c r="F147" s="161" t="s">
        <v>205</v>
      </c>
      <c r="G147" s="162" t="s">
        <v>134</v>
      </c>
      <c r="H147" s="163">
        <v>78.2</v>
      </c>
      <c r="I147" s="164"/>
      <c r="J147" s="165">
        <f t="shared" si="10"/>
        <v>0</v>
      </c>
      <c r="K147" s="166"/>
      <c r="L147" s="30"/>
      <c r="M147" s="167" t="s">
        <v>1</v>
      </c>
      <c r="N147" s="168" t="s">
        <v>35</v>
      </c>
      <c r="O147" s="55"/>
      <c r="P147" s="169">
        <f t="shared" si="11"/>
        <v>0</v>
      </c>
      <c r="Q147" s="169">
        <v>0</v>
      </c>
      <c r="R147" s="169">
        <f t="shared" si="12"/>
        <v>0</v>
      </c>
      <c r="S147" s="169">
        <v>0</v>
      </c>
      <c r="T147" s="170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71" t="s">
        <v>135</v>
      </c>
      <c r="AT147" s="171" t="s">
        <v>131</v>
      </c>
      <c r="AU147" s="171" t="s">
        <v>136</v>
      </c>
      <c r="AY147" s="14" t="s">
        <v>129</v>
      </c>
      <c r="BE147" s="172">
        <f t="shared" si="14"/>
        <v>0</v>
      </c>
      <c r="BF147" s="172">
        <f t="shared" si="15"/>
        <v>0</v>
      </c>
      <c r="BG147" s="172">
        <f t="shared" si="16"/>
        <v>0</v>
      </c>
      <c r="BH147" s="172">
        <f t="shared" si="17"/>
        <v>0</v>
      </c>
      <c r="BI147" s="172">
        <f t="shared" si="18"/>
        <v>0</v>
      </c>
      <c r="BJ147" s="14" t="s">
        <v>136</v>
      </c>
      <c r="BK147" s="172">
        <f t="shared" si="19"/>
        <v>0</v>
      </c>
      <c r="BL147" s="14" t="s">
        <v>135</v>
      </c>
      <c r="BM147" s="171" t="s">
        <v>211</v>
      </c>
    </row>
    <row r="148" spans="1:65" s="2" customFormat="1" ht="21.75" customHeight="1">
      <c r="A148" s="29"/>
      <c r="B148" s="158"/>
      <c r="C148" s="159" t="s">
        <v>172</v>
      </c>
      <c r="D148" s="159" t="s">
        <v>131</v>
      </c>
      <c r="E148" s="160" t="s">
        <v>208</v>
      </c>
      <c r="F148" s="161" t="s">
        <v>209</v>
      </c>
      <c r="G148" s="162" t="s">
        <v>210</v>
      </c>
      <c r="H148" s="163">
        <v>16.524000000000001</v>
      </c>
      <c r="I148" s="164"/>
      <c r="J148" s="165">
        <f t="shared" si="10"/>
        <v>0</v>
      </c>
      <c r="K148" s="166"/>
      <c r="L148" s="30"/>
      <c r="M148" s="167" t="s">
        <v>1</v>
      </c>
      <c r="N148" s="168" t="s">
        <v>35</v>
      </c>
      <c r="O148" s="55"/>
      <c r="P148" s="169">
        <f t="shared" si="11"/>
        <v>0</v>
      </c>
      <c r="Q148" s="169">
        <v>0</v>
      </c>
      <c r="R148" s="169">
        <f t="shared" si="12"/>
        <v>0</v>
      </c>
      <c r="S148" s="169">
        <v>0</v>
      </c>
      <c r="T148" s="170">
        <f t="shared" si="1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135</v>
      </c>
      <c r="AT148" s="171" t="s">
        <v>131</v>
      </c>
      <c r="AU148" s="171" t="s">
        <v>136</v>
      </c>
      <c r="AY148" s="14" t="s">
        <v>129</v>
      </c>
      <c r="BE148" s="172">
        <f t="shared" si="14"/>
        <v>0</v>
      </c>
      <c r="BF148" s="172">
        <f t="shared" si="15"/>
        <v>0</v>
      </c>
      <c r="BG148" s="172">
        <f t="shared" si="16"/>
        <v>0</v>
      </c>
      <c r="BH148" s="172">
        <f t="shared" si="17"/>
        <v>0</v>
      </c>
      <c r="BI148" s="172">
        <f t="shared" si="18"/>
        <v>0</v>
      </c>
      <c r="BJ148" s="14" t="s">
        <v>136</v>
      </c>
      <c r="BK148" s="172">
        <f t="shared" si="19"/>
        <v>0</v>
      </c>
      <c r="BL148" s="14" t="s">
        <v>135</v>
      </c>
      <c r="BM148" s="171" t="s">
        <v>214</v>
      </c>
    </row>
    <row r="149" spans="1:65" s="2" customFormat="1" ht="21.75" customHeight="1">
      <c r="A149" s="29"/>
      <c r="B149" s="158"/>
      <c r="C149" s="159" t="s">
        <v>215</v>
      </c>
      <c r="D149" s="159" t="s">
        <v>131</v>
      </c>
      <c r="E149" s="160" t="s">
        <v>212</v>
      </c>
      <c r="F149" s="161" t="s">
        <v>213</v>
      </c>
      <c r="G149" s="162" t="s">
        <v>210</v>
      </c>
      <c r="H149" s="163">
        <v>330.48</v>
      </c>
      <c r="I149" s="164"/>
      <c r="J149" s="165">
        <f t="shared" si="10"/>
        <v>0</v>
      </c>
      <c r="K149" s="166"/>
      <c r="L149" s="30"/>
      <c r="M149" s="167" t="s">
        <v>1</v>
      </c>
      <c r="N149" s="168" t="s">
        <v>35</v>
      </c>
      <c r="O149" s="55"/>
      <c r="P149" s="169">
        <f t="shared" si="11"/>
        <v>0</v>
      </c>
      <c r="Q149" s="169">
        <v>0</v>
      </c>
      <c r="R149" s="169">
        <f t="shared" si="12"/>
        <v>0</v>
      </c>
      <c r="S149" s="169">
        <v>0</v>
      </c>
      <c r="T149" s="170">
        <f t="shared" si="1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71" t="s">
        <v>135</v>
      </c>
      <c r="AT149" s="171" t="s">
        <v>131</v>
      </c>
      <c r="AU149" s="171" t="s">
        <v>136</v>
      </c>
      <c r="AY149" s="14" t="s">
        <v>129</v>
      </c>
      <c r="BE149" s="172">
        <f t="shared" si="14"/>
        <v>0</v>
      </c>
      <c r="BF149" s="172">
        <f t="shared" si="15"/>
        <v>0</v>
      </c>
      <c r="BG149" s="172">
        <f t="shared" si="16"/>
        <v>0</v>
      </c>
      <c r="BH149" s="172">
        <f t="shared" si="17"/>
        <v>0</v>
      </c>
      <c r="BI149" s="172">
        <f t="shared" si="18"/>
        <v>0</v>
      </c>
      <c r="BJ149" s="14" t="s">
        <v>136</v>
      </c>
      <c r="BK149" s="172">
        <f t="shared" si="19"/>
        <v>0</v>
      </c>
      <c r="BL149" s="14" t="s">
        <v>135</v>
      </c>
      <c r="BM149" s="171" t="s">
        <v>218</v>
      </c>
    </row>
    <row r="150" spans="1:65" s="2" customFormat="1" ht="21.75" customHeight="1">
      <c r="A150" s="29"/>
      <c r="B150" s="158"/>
      <c r="C150" s="159" t="s">
        <v>175</v>
      </c>
      <c r="D150" s="159" t="s">
        <v>131</v>
      </c>
      <c r="E150" s="160" t="s">
        <v>216</v>
      </c>
      <c r="F150" s="161" t="s">
        <v>217</v>
      </c>
      <c r="G150" s="162" t="s">
        <v>210</v>
      </c>
      <c r="H150" s="163">
        <v>16.524000000000001</v>
      </c>
      <c r="I150" s="164"/>
      <c r="J150" s="165">
        <f t="shared" si="10"/>
        <v>0</v>
      </c>
      <c r="K150" s="166"/>
      <c r="L150" s="30"/>
      <c r="M150" s="167" t="s">
        <v>1</v>
      </c>
      <c r="N150" s="168" t="s">
        <v>35</v>
      </c>
      <c r="O150" s="55"/>
      <c r="P150" s="169">
        <f t="shared" si="11"/>
        <v>0</v>
      </c>
      <c r="Q150" s="169">
        <v>0</v>
      </c>
      <c r="R150" s="169">
        <f t="shared" si="12"/>
        <v>0</v>
      </c>
      <c r="S150" s="169">
        <v>0</v>
      </c>
      <c r="T150" s="170">
        <f t="shared" si="1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135</v>
      </c>
      <c r="AT150" s="171" t="s">
        <v>131</v>
      </c>
      <c r="AU150" s="171" t="s">
        <v>136</v>
      </c>
      <c r="AY150" s="14" t="s">
        <v>129</v>
      </c>
      <c r="BE150" s="172">
        <f t="shared" si="14"/>
        <v>0</v>
      </c>
      <c r="BF150" s="172">
        <f t="shared" si="15"/>
        <v>0</v>
      </c>
      <c r="BG150" s="172">
        <f t="shared" si="16"/>
        <v>0</v>
      </c>
      <c r="BH150" s="172">
        <f t="shared" si="17"/>
        <v>0</v>
      </c>
      <c r="BI150" s="172">
        <f t="shared" si="18"/>
        <v>0</v>
      </c>
      <c r="BJ150" s="14" t="s">
        <v>136</v>
      </c>
      <c r="BK150" s="172">
        <f t="shared" si="19"/>
        <v>0</v>
      </c>
      <c r="BL150" s="14" t="s">
        <v>135</v>
      </c>
      <c r="BM150" s="171" t="s">
        <v>221</v>
      </c>
    </row>
    <row r="151" spans="1:65" s="2" customFormat="1" ht="21.75" customHeight="1">
      <c r="A151" s="29"/>
      <c r="B151" s="158"/>
      <c r="C151" s="159" t="s">
        <v>224</v>
      </c>
      <c r="D151" s="159" t="s">
        <v>131</v>
      </c>
      <c r="E151" s="160" t="s">
        <v>219</v>
      </c>
      <c r="F151" s="161" t="s">
        <v>220</v>
      </c>
      <c r="G151" s="162" t="s">
        <v>210</v>
      </c>
      <c r="H151" s="163">
        <v>16.524000000000001</v>
      </c>
      <c r="I151" s="164"/>
      <c r="J151" s="165">
        <f t="shared" si="10"/>
        <v>0</v>
      </c>
      <c r="K151" s="166"/>
      <c r="L151" s="30"/>
      <c r="M151" s="167" t="s">
        <v>1</v>
      </c>
      <c r="N151" s="168" t="s">
        <v>35</v>
      </c>
      <c r="O151" s="55"/>
      <c r="P151" s="169">
        <f t="shared" si="11"/>
        <v>0</v>
      </c>
      <c r="Q151" s="169">
        <v>0</v>
      </c>
      <c r="R151" s="169">
        <f t="shared" si="12"/>
        <v>0</v>
      </c>
      <c r="S151" s="169">
        <v>0</v>
      </c>
      <c r="T151" s="170">
        <f t="shared" si="1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71" t="s">
        <v>135</v>
      </c>
      <c r="AT151" s="171" t="s">
        <v>131</v>
      </c>
      <c r="AU151" s="171" t="s">
        <v>136</v>
      </c>
      <c r="AY151" s="14" t="s">
        <v>129</v>
      </c>
      <c r="BE151" s="172">
        <f t="shared" si="14"/>
        <v>0</v>
      </c>
      <c r="BF151" s="172">
        <f t="shared" si="15"/>
        <v>0</v>
      </c>
      <c r="BG151" s="172">
        <f t="shared" si="16"/>
        <v>0</v>
      </c>
      <c r="BH151" s="172">
        <f t="shared" si="17"/>
        <v>0</v>
      </c>
      <c r="BI151" s="172">
        <f t="shared" si="18"/>
        <v>0</v>
      </c>
      <c r="BJ151" s="14" t="s">
        <v>136</v>
      </c>
      <c r="BK151" s="172">
        <f t="shared" si="19"/>
        <v>0</v>
      </c>
      <c r="BL151" s="14" t="s">
        <v>135</v>
      </c>
      <c r="BM151" s="171" t="s">
        <v>227</v>
      </c>
    </row>
    <row r="152" spans="1:65" s="12" customFormat="1" ht="22.9" customHeight="1">
      <c r="B152" s="145"/>
      <c r="D152" s="146" t="s">
        <v>68</v>
      </c>
      <c r="E152" s="156" t="s">
        <v>222</v>
      </c>
      <c r="F152" s="156" t="s">
        <v>223</v>
      </c>
      <c r="I152" s="148"/>
      <c r="J152" s="157">
        <f>BK152</f>
        <v>0</v>
      </c>
      <c r="L152" s="145"/>
      <c r="M152" s="150"/>
      <c r="N152" s="151"/>
      <c r="O152" s="151"/>
      <c r="P152" s="152">
        <f>P153</f>
        <v>0</v>
      </c>
      <c r="Q152" s="151"/>
      <c r="R152" s="152">
        <f>R153</f>
        <v>0</v>
      </c>
      <c r="S152" s="151"/>
      <c r="T152" s="153">
        <f>T153</f>
        <v>0</v>
      </c>
      <c r="AR152" s="146" t="s">
        <v>77</v>
      </c>
      <c r="AT152" s="154" t="s">
        <v>68</v>
      </c>
      <c r="AU152" s="154" t="s">
        <v>77</v>
      </c>
      <c r="AY152" s="146" t="s">
        <v>129</v>
      </c>
      <c r="BK152" s="155">
        <f>BK153</f>
        <v>0</v>
      </c>
    </row>
    <row r="153" spans="1:65" s="2" customFormat="1" ht="21.75" customHeight="1">
      <c r="A153" s="29"/>
      <c r="B153" s="158"/>
      <c r="C153" s="159" t="s">
        <v>179</v>
      </c>
      <c r="D153" s="159" t="s">
        <v>131</v>
      </c>
      <c r="E153" s="160" t="s">
        <v>225</v>
      </c>
      <c r="F153" s="161" t="s">
        <v>226</v>
      </c>
      <c r="G153" s="162" t="s">
        <v>210</v>
      </c>
      <c r="H153" s="163">
        <v>38.893000000000001</v>
      </c>
      <c r="I153" s="164"/>
      <c r="J153" s="165">
        <f>ROUND(I153*H153,2)</f>
        <v>0</v>
      </c>
      <c r="K153" s="166"/>
      <c r="L153" s="30"/>
      <c r="M153" s="167" t="s">
        <v>1</v>
      </c>
      <c r="N153" s="168" t="s">
        <v>35</v>
      </c>
      <c r="O153" s="55"/>
      <c r="P153" s="169">
        <f>O153*H153</f>
        <v>0</v>
      </c>
      <c r="Q153" s="169">
        <v>0</v>
      </c>
      <c r="R153" s="169">
        <f>Q153*H153</f>
        <v>0</v>
      </c>
      <c r="S153" s="169">
        <v>0</v>
      </c>
      <c r="T153" s="170">
        <f>S153*H153</f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71" t="s">
        <v>135</v>
      </c>
      <c r="AT153" s="171" t="s">
        <v>131</v>
      </c>
      <c r="AU153" s="171" t="s">
        <v>136</v>
      </c>
      <c r="AY153" s="14" t="s">
        <v>129</v>
      </c>
      <c r="BE153" s="172">
        <f>IF(N153="základná",J153,0)</f>
        <v>0</v>
      </c>
      <c r="BF153" s="172">
        <f>IF(N153="znížená",J153,0)</f>
        <v>0</v>
      </c>
      <c r="BG153" s="172">
        <f>IF(N153="zákl. prenesená",J153,0)</f>
        <v>0</v>
      </c>
      <c r="BH153" s="172">
        <f>IF(N153="zníž. prenesená",J153,0)</f>
        <v>0</v>
      </c>
      <c r="BI153" s="172">
        <f>IF(N153="nulová",J153,0)</f>
        <v>0</v>
      </c>
      <c r="BJ153" s="14" t="s">
        <v>136</v>
      </c>
      <c r="BK153" s="172">
        <f>ROUND(I153*H153,2)</f>
        <v>0</v>
      </c>
      <c r="BL153" s="14" t="s">
        <v>135</v>
      </c>
      <c r="BM153" s="171" t="s">
        <v>254</v>
      </c>
    </row>
    <row r="154" spans="1:65" s="12" customFormat="1" ht="25.9" customHeight="1">
      <c r="B154" s="145"/>
      <c r="D154" s="146" t="s">
        <v>68</v>
      </c>
      <c r="E154" s="147" t="s">
        <v>249</v>
      </c>
      <c r="F154" s="147" t="s">
        <v>250</v>
      </c>
      <c r="I154" s="148"/>
      <c r="J154" s="149">
        <f>BK154</f>
        <v>0</v>
      </c>
      <c r="L154" s="145"/>
      <c r="M154" s="150"/>
      <c r="N154" s="151"/>
      <c r="O154" s="151"/>
      <c r="P154" s="152">
        <f>P155</f>
        <v>0</v>
      </c>
      <c r="Q154" s="151"/>
      <c r="R154" s="152">
        <f>R155</f>
        <v>0</v>
      </c>
      <c r="S154" s="151"/>
      <c r="T154" s="153">
        <f>T155</f>
        <v>0</v>
      </c>
      <c r="AR154" s="146" t="s">
        <v>148</v>
      </c>
      <c r="AT154" s="154" t="s">
        <v>68</v>
      </c>
      <c r="AU154" s="154" t="s">
        <v>69</v>
      </c>
      <c r="AY154" s="146" t="s">
        <v>129</v>
      </c>
      <c r="BK154" s="155">
        <f>BK155</f>
        <v>0</v>
      </c>
    </row>
    <row r="155" spans="1:65" s="2" customFormat="1" ht="33" customHeight="1">
      <c r="A155" s="29"/>
      <c r="B155" s="158"/>
      <c r="C155" s="159" t="s">
        <v>233</v>
      </c>
      <c r="D155" s="159" t="s">
        <v>131</v>
      </c>
      <c r="E155" s="160" t="s">
        <v>251</v>
      </c>
      <c r="F155" s="161" t="s">
        <v>252</v>
      </c>
      <c r="G155" s="162" t="s">
        <v>253</v>
      </c>
      <c r="H155" s="163">
        <v>1</v>
      </c>
      <c r="I155" s="164"/>
      <c r="J155" s="165">
        <f>ROUND(I155*H155,2)</f>
        <v>0</v>
      </c>
      <c r="K155" s="166"/>
      <c r="L155" s="30"/>
      <c r="M155" s="184" t="s">
        <v>1</v>
      </c>
      <c r="N155" s="185" t="s">
        <v>35</v>
      </c>
      <c r="O155" s="186"/>
      <c r="P155" s="187">
        <f>O155*H155</f>
        <v>0</v>
      </c>
      <c r="Q155" s="187">
        <v>0</v>
      </c>
      <c r="R155" s="187">
        <f>Q155*H155</f>
        <v>0</v>
      </c>
      <c r="S155" s="187">
        <v>0</v>
      </c>
      <c r="T155" s="188">
        <f>S155*H155</f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71" t="s">
        <v>135</v>
      </c>
      <c r="AT155" s="171" t="s">
        <v>131</v>
      </c>
      <c r="AU155" s="171" t="s">
        <v>77</v>
      </c>
      <c r="AY155" s="14" t="s">
        <v>129</v>
      </c>
      <c r="BE155" s="172">
        <f>IF(N155="základná",J155,0)</f>
        <v>0</v>
      </c>
      <c r="BF155" s="172">
        <f>IF(N155="znížená",J155,0)</f>
        <v>0</v>
      </c>
      <c r="BG155" s="172">
        <f>IF(N155="zákl. prenesená",J155,0)</f>
        <v>0</v>
      </c>
      <c r="BH155" s="172">
        <f>IF(N155="zníž. prenesená",J155,0)</f>
        <v>0</v>
      </c>
      <c r="BI155" s="172">
        <f>IF(N155="nulová",J155,0)</f>
        <v>0</v>
      </c>
      <c r="BJ155" s="14" t="s">
        <v>136</v>
      </c>
      <c r="BK155" s="172">
        <f>ROUND(I155*H155,2)</f>
        <v>0</v>
      </c>
      <c r="BL155" s="14" t="s">
        <v>135</v>
      </c>
      <c r="BM155" s="171" t="s">
        <v>309</v>
      </c>
    </row>
    <row r="156" spans="1:65" s="2" customFormat="1" ht="6.95" customHeight="1">
      <c r="A156" s="29"/>
      <c r="B156" s="44"/>
      <c r="C156" s="45"/>
      <c r="D156" s="45"/>
      <c r="E156" s="45"/>
      <c r="F156" s="45"/>
      <c r="G156" s="45"/>
      <c r="H156" s="45"/>
      <c r="I156" s="117"/>
      <c r="J156" s="45"/>
      <c r="K156" s="45"/>
      <c r="L156" s="30"/>
      <c r="M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</sheetData>
  <autoFilter ref="C121:K155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4"/>
  <sheetViews>
    <sheetView showGridLines="0" topLeftCell="A148" workbookViewId="0">
      <selection activeCell="J117" sqref="J117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96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100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Opravy a  rekonštrukcie miestnych komunikácií a chodníkov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101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hidden="1" customHeight="1">
      <c r="A9" s="29"/>
      <c r="B9" s="30"/>
      <c r="C9" s="29"/>
      <c r="D9" s="29"/>
      <c r="E9" s="211" t="s">
        <v>369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01"/>
      <c r="G18" s="201"/>
      <c r="H18" s="201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05" t="s">
        <v>1</v>
      </c>
      <c r="F27" s="205"/>
      <c r="G27" s="205"/>
      <c r="H27" s="205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ROUND(J123,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ROUND((SUM(BE123:BE163)),  2)</f>
        <v>0</v>
      </c>
      <c r="G33" s="29"/>
      <c r="H33" s="29"/>
      <c r="I33" s="104">
        <v>0.2</v>
      </c>
      <c r="J33" s="103">
        <f>ROUND(((SUM(BE123:BE163))*I33),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ROUND((SUM(BF123:BF163)),  2)</f>
        <v>0</v>
      </c>
      <c r="G34" s="29"/>
      <c r="H34" s="29"/>
      <c r="I34" s="104">
        <v>0.2</v>
      </c>
      <c r="J34" s="103">
        <f>ROUND(((SUM(BF123:BF163))*I34),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ROUND((SUM(BG123:BG163)),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ROUND((SUM(BH123:BH163)),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ROUND((SUM(BI123:BI163)),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103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Opravy a  rekonštrukcie miestnych komunikácií a chodníkov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211" t="str">
        <f>E9</f>
        <v>7. - Oprava asfaltovej komunikácie pri BD Námestie slobody 1732/1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104</v>
      </c>
      <c r="D94" s="105"/>
      <c r="E94" s="105"/>
      <c r="F94" s="105"/>
      <c r="G94" s="105"/>
      <c r="H94" s="105"/>
      <c r="I94" s="120"/>
      <c r="J94" s="121" t="s">
        <v>105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106</v>
      </c>
      <c r="D96" s="29"/>
      <c r="E96" s="29"/>
      <c r="F96" s="29"/>
      <c r="G96" s="29"/>
      <c r="H96" s="29"/>
      <c r="I96" s="93"/>
      <c r="J96" s="68">
        <f>J123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107</v>
      </c>
    </row>
    <row r="97" spans="1:31" s="9" customFormat="1" ht="24.95" hidden="1" customHeight="1">
      <c r="B97" s="123"/>
      <c r="D97" s="124" t="s">
        <v>256</v>
      </c>
      <c r="E97" s="125"/>
      <c r="F97" s="125"/>
      <c r="G97" s="125"/>
      <c r="H97" s="125"/>
      <c r="I97" s="126"/>
      <c r="J97" s="127">
        <f>J124</f>
        <v>0</v>
      </c>
      <c r="L97" s="123"/>
    </row>
    <row r="98" spans="1:31" s="10" customFormat="1" ht="19.899999999999999" hidden="1" customHeight="1">
      <c r="B98" s="128"/>
      <c r="D98" s="129" t="s">
        <v>109</v>
      </c>
      <c r="E98" s="130"/>
      <c r="F98" s="130"/>
      <c r="G98" s="130"/>
      <c r="H98" s="130"/>
      <c r="I98" s="131"/>
      <c r="J98" s="132">
        <f>J125</f>
        <v>0</v>
      </c>
      <c r="L98" s="128"/>
    </row>
    <row r="99" spans="1:31" s="10" customFormat="1" ht="19.899999999999999" hidden="1" customHeight="1">
      <c r="B99" s="128"/>
      <c r="D99" s="129" t="s">
        <v>110</v>
      </c>
      <c r="E99" s="130"/>
      <c r="F99" s="130"/>
      <c r="G99" s="130"/>
      <c r="H99" s="130"/>
      <c r="I99" s="131"/>
      <c r="J99" s="132">
        <f>J136</f>
        <v>0</v>
      </c>
      <c r="L99" s="128"/>
    </row>
    <row r="100" spans="1:31" s="10" customFormat="1" ht="19.899999999999999" hidden="1" customHeight="1">
      <c r="B100" s="128"/>
      <c r="D100" s="129" t="s">
        <v>312</v>
      </c>
      <c r="E100" s="130"/>
      <c r="F100" s="130"/>
      <c r="G100" s="130"/>
      <c r="H100" s="130"/>
      <c r="I100" s="131"/>
      <c r="J100" s="132">
        <f>J144</f>
        <v>0</v>
      </c>
      <c r="L100" s="128"/>
    </row>
    <row r="101" spans="1:31" s="10" customFormat="1" ht="19.899999999999999" hidden="1" customHeight="1">
      <c r="B101" s="128"/>
      <c r="D101" s="129" t="s">
        <v>111</v>
      </c>
      <c r="E101" s="130"/>
      <c r="F101" s="130"/>
      <c r="G101" s="130"/>
      <c r="H101" s="130"/>
      <c r="I101" s="131"/>
      <c r="J101" s="132">
        <f>J147</f>
        <v>0</v>
      </c>
      <c r="L101" s="128"/>
    </row>
    <row r="102" spans="1:31" s="10" customFormat="1" ht="19.899999999999999" hidden="1" customHeight="1">
      <c r="B102" s="128"/>
      <c r="D102" s="129" t="s">
        <v>112</v>
      </c>
      <c r="E102" s="130"/>
      <c r="F102" s="130"/>
      <c r="G102" s="130"/>
      <c r="H102" s="130"/>
      <c r="I102" s="131"/>
      <c r="J102" s="132">
        <f>J160</f>
        <v>0</v>
      </c>
      <c r="L102" s="128"/>
    </row>
    <row r="103" spans="1:31" s="9" customFormat="1" ht="24.95" hidden="1" customHeight="1">
      <c r="B103" s="123"/>
      <c r="D103" s="124" t="s">
        <v>114</v>
      </c>
      <c r="E103" s="125"/>
      <c r="F103" s="125"/>
      <c r="G103" s="125"/>
      <c r="H103" s="125"/>
      <c r="I103" s="126"/>
      <c r="J103" s="127">
        <f>J162</f>
        <v>0</v>
      </c>
      <c r="L103" s="123"/>
    </row>
    <row r="104" spans="1:31" s="2" customFormat="1" ht="21.75" hidden="1" customHeight="1">
      <c r="A104" s="29"/>
      <c r="B104" s="30"/>
      <c r="C104" s="29"/>
      <c r="D104" s="29"/>
      <c r="E104" s="29"/>
      <c r="F104" s="29"/>
      <c r="G104" s="29"/>
      <c r="H104" s="29"/>
      <c r="I104" s="93"/>
      <c r="J104" s="29"/>
      <c r="K104" s="29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s="2" customFormat="1" ht="6.95" hidden="1" customHeight="1">
      <c r="A105" s="29"/>
      <c r="B105" s="44"/>
      <c r="C105" s="45"/>
      <c r="D105" s="45"/>
      <c r="E105" s="45"/>
      <c r="F105" s="45"/>
      <c r="G105" s="45"/>
      <c r="H105" s="45"/>
      <c r="I105" s="117"/>
      <c r="J105" s="45"/>
      <c r="K105" s="45"/>
      <c r="L105" s="3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hidden="1"/>
    <row r="107" spans="1:31" hidden="1"/>
    <row r="108" spans="1:31" hidden="1"/>
    <row r="109" spans="1:31" s="2" customFormat="1" ht="6.95" customHeight="1">
      <c r="A109" s="29"/>
      <c r="B109" s="46"/>
      <c r="C109" s="47"/>
      <c r="D109" s="47"/>
      <c r="E109" s="47"/>
      <c r="F109" s="47"/>
      <c r="G109" s="47"/>
      <c r="H109" s="47"/>
      <c r="I109" s="118"/>
      <c r="J109" s="47"/>
      <c r="K109" s="47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24.95" customHeight="1">
      <c r="A110" s="29"/>
      <c r="B110" s="30"/>
      <c r="C110" s="18" t="s">
        <v>115</v>
      </c>
      <c r="D110" s="29"/>
      <c r="E110" s="29"/>
      <c r="F110" s="29"/>
      <c r="G110" s="29"/>
      <c r="H110" s="29"/>
      <c r="I110" s="93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6.95" customHeight="1">
      <c r="A111" s="29"/>
      <c r="B111" s="30"/>
      <c r="C111" s="29"/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>
      <c r="A112" s="29"/>
      <c r="B112" s="30"/>
      <c r="C112" s="24" t="s">
        <v>14</v>
      </c>
      <c r="D112" s="29"/>
      <c r="E112" s="29"/>
      <c r="F112" s="29"/>
      <c r="G112" s="29"/>
      <c r="H112" s="29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6.5" customHeight="1">
      <c r="A113" s="29"/>
      <c r="B113" s="30"/>
      <c r="C113" s="29"/>
      <c r="D113" s="29"/>
      <c r="E113" s="229" t="str">
        <f>E7</f>
        <v>Opravy a  rekonštrukcie miestnych komunikácií a chodníkov v Humennom</v>
      </c>
      <c r="F113" s="230"/>
      <c r="G113" s="230"/>
      <c r="H113" s="230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2" customHeight="1">
      <c r="A114" s="29"/>
      <c r="B114" s="30"/>
      <c r="C114" s="24" t="s">
        <v>101</v>
      </c>
      <c r="D114" s="29"/>
      <c r="E114" s="29"/>
      <c r="F114" s="29"/>
      <c r="G114" s="29"/>
      <c r="H114" s="29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6.5" customHeight="1">
      <c r="A115" s="29"/>
      <c r="B115" s="30"/>
      <c r="C115" s="29"/>
      <c r="D115" s="29"/>
      <c r="E115" s="211" t="str">
        <f>E9</f>
        <v>7. - Oprava asfaltovej komunikácie pri BD Námestie slobody 1732/1</v>
      </c>
      <c r="F115" s="228"/>
      <c r="G115" s="228"/>
      <c r="H115" s="228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93"/>
      <c r="J116" s="29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2" customHeight="1">
      <c r="A117" s="29"/>
      <c r="B117" s="30"/>
      <c r="C117" s="24" t="s">
        <v>17</v>
      </c>
      <c r="D117" s="29"/>
      <c r="E117" s="29"/>
      <c r="F117" s="22" t="str">
        <f>F12</f>
        <v xml:space="preserve"> </v>
      </c>
      <c r="G117" s="29"/>
      <c r="H117" s="29"/>
      <c r="I117" s="94" t="s">
        <v>19</v>
      </c>
      <c r="J117" s="52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6.95" customHeight="1">
      <c r="A118" s="29"/>
      <c r="B118" s="30"/>
      <c r="C118" s="29"/>
      <c r="D118" s="29"/>
      <c r="E118" s="29"/>
      <c r="F118" s="29"/>
      <c r="G118" s="29"/>
      <c r="H118" s="29"/>
      <c r="I118" s="93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20</v>
      </c>
      <c r="D119" s="29"/>
      <c r="E119" s="29"/>
      <c r="F119" s="22" t="str">
        <f>E15</f>
        <v xml:space="preserve"> </v>
      </c>
      <c r="G119" s="29"/>
      <c r="H119" s="29"/>
      <c r="I119" s="94" t="s">
        <v>25</v>
      </c>
      <c r="J119" s="27" t="str">
        <f>E21</f>
        <v xml:space="preserve"> </v>
      </c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5.2" customHeight="1">
      <c r="A120" s="29"/>
      <c r="B120" s="30"/>
      <c r="C120" s="24" t="s">
        <v>23</v>
      </c>
      <c r="D120" s="29"/>
      <c r="E120" s="29"/>
      <c r="F120" s="22" t="str">
        <f>IF(E18="","",E18)</f>
        <v>Vyplň údaj</v>
      </c>
      <c r="G120" s="29"/>
      <c r="H120" s="29"/>
      <c r="I120" s="94" t="s">
        <v>27</v>
      </c>
      <c r="J120" s="27" t="str">
        <f>E24</f>
        <v xml:space="preserve"> </v>
      </c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2" customFormat="1" ht="10.35" customHeight="1">
      <c r="A121" s="29"/>
      <c r="B121" s="30"/>
      <c r="C121" s="29"/>
      <c r="D121" s="29"/>
      <c r="E121" s="29"/>
      <c r="F121" s="29"/>
      <c r="G121" s="29"/>
      <c r="H121" s="29"/>
      <c r="I121" s="93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65" s="11" customFormat="1" ht="29.25" customHeight="1">
      <c r="A122" s="133"/>
      <c r="B122" s="134"/>
      <c r="C122" s="135" t="s">
        <v>116</v>
      </c>
      <c r="D122" s="136" t="s">
        <v>54</v>
      </c>
      <c r="E122" s="136" t="s">
        <v>50</v>
      </c>
      <c r="F122" s="136" t="s">
        <v>51</v>
      </c>
      <c r="G122" s="136" t="s">
        <v>117</v>
      </c>
      <c r="H122" s="136" t="s">
        <v>118</v>
      </c>
      <c r="I122" s="137" t="s">
        <v>119</v>
      </c>
      <c r="J122" s="138" t="s">
        <v>105</v>
      </c>
      <c r="K122" s="139" t="s">
        <v>120</v>
      </c>
      <c r="L122" s="140"/>
      <c r="M122" s="59" t="s">
        <v>1</v>
      </c>
      <c r="N122" s="60" t="s">
        <v>33</v>
      </c>
      <c r="O122" s="60" t="s">
        <v>121</v>
      </c>
      <c r="P122" s="60" t="s">
        <v>122</v>
      </c>
      <c r="Q122" s="60" t="s">
        <v>123</v>
      </c>
      <c r="R122" s="60" t="s">
        <v>124</v>
      </c>
      <c r="S122" s="60" t="s">
        <v>125</v>
      </c>
      <c r="T122" s="61" t="s">
        <v>126</v>
      </c>
      <c r="U122" s="133"/>
      <c r="V122" s="133"/>
      <c r="W122" s="133"/>
      <c r="X122" s="133"/>
      <c r="Y122" s="133"/>
      <c r="Z122" s="133"/>
      <c r="AA122" s="133"/>
      <c r="AB122" s="133"/>
      <c r="AC122" s="133"/>
      <c r="AD122" s="133"/>
      <c r="AE122" s="133"/>
    </row>
    <row r="123" spans="1:65" s="2" customFormat="1" ht="22.9" customHeight="1">
      <c r="A123" s="29"/>
      <c r="B123" s="30"/>
      <c r="C123" s="66" t="s">
        <v>106</v>
      </c>
      <c r="D123" s="29"/>
      <c r="E123" s="29"/>
      <c r="F123" s="29"/>
      <c r="G123" s="29"/>
      <c r="H123" s="29"/>
      <c r="I123" s="93"/>
      <c r="J123" s="141">
        <f>BK123</f>
        <v>0</v>
      </c>
      <c r="K123" s="29"/>
      <c r="L123" s="30"/>
      <c r="M123" s="62"/>
      <c r="N123" s="53"/>
      <c r="O123" s="63"/>
      <c r="P123" s="142">
        <f>P124+P162</f>
        <v>0</v>
      </c>
      <c r="Q123" s="63"/>
      <c r="R123" s="142">
        <f>R124+R162</f>
        <v>0</v>
      </c>
      <c r="S123" s="63"/>
      <c r="T123" s="143">
        <f>T124+T162</f>
        <v>0</v>
      </c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T123" s="14" t="s">
        <v>68</v>
      </c>
      <c r="AU123" s="14" t="s">
        <v>107</v>
      </c>
      <c r="BK123" s="144">
        <f>BK124+BK162</f>
        <v>0</v>
      </c>
    </row>
    <row r="124" spans="1:65" s="12" customFormat="1" ht="25.9" customHeight="1">
      <c r="B124" s="145"/>
      <c r="D124" s="146" t="s">
        <v>68</v>
      </c>
      <c r="E124" s="147" t="s">
        <v>127</v>
      </c>
      <c r="F124" s="147" t="s">
        <v>257</v>
      </c>
      <c r="I124" s="148"/>
      <c r="J124" s="149">
        <f>BK124</f>
        <v>0</v>
      </c>
      <c r="L124" s="145"/>
      <c r="M124" s="150"/>
      <c r="N124" s="151"/>
      <c r="O124" s="151"/>
      <c r="P124" s="152">
        <f>P125+P136+P144+P147+P160</f>
        <v>0</v>
      </c>
      <c r="Q124" s="151"/>
      <c r="R124" s="152">
        <f>R125+R136+R144+R147+R160</f>
        <v>0</v>
      </c>
      <c r="S124" s="151"/>
      <c r="T124" s="153">
        <f>T125+T136+T144+T147+T160</f>
        <v>0</v>
      </c>
      <c r="AR124" s="146" t="s">
        <v>77</v>
      </c>
      <c r="AT124" s="154" t="s">
        <v>68</v>
      </c>
      <c r="AU124" s="154" t="s">
        <v>69</v>
      </c>
      <c r="AY124" s="146" t="s">
        <v>129</v>
      </c>
      <c r="BK124" s="155">
        <f>BK125+BK136+BK144+BK147+BK160</f>
        <v>0</v>
      </c>
    </row>
    <row r="125" spans="1:65" s="12" customFormat="1" ht="22.9" customHeight="1">
      <c r="B125" s="145"/>
      <c r="D125" s="146" t="s">
        <v>68</v>
      </c>
      <c r="E125" s="156" t="s">
        <v>77</v>
      </c>
      <c r="F125" s="156" t="s">
        <v>130</v>
      </c>
      <c r="I125" s="148"/>
      <c r="J125" s="157">
        <f>BK125</f>
        <v>0</v>
      </c>
      <c r="L125" s="145"/>
      <c r="M125" s="150"/>
      <c r="N125" s="151"/>
      <c r="O125" s="151"/>
      <c r="P125" s="152">
        <f>SUM(P126:P135)</f>
        <v>0</v>
      </c>
      <c r="Q125" s="151"/>
      <c r="R125" s="152">
        <f>SUM(R126:R135)</f>
        <v>0</v>
      </c>
      <c r="S125" s="151"/>
      <c r="T125" s="153">
        <f>SUM(T126:T135)</f>
        <v>0</v>
      </c>
      <c r="AR125" s="146" t="s">
        <v>77</v>
      </c>
      <c r="AT125" s="154" t="s">
        <v>68</v>
      </c>
      <c r="AU125" s="154" t="s">
        <v>77</v>
      </c>
      <c r="AY125" s="146" t="s">
        <v>129</v>
      </c>
      <c r="BK125" s="155">
        <f>SUM(BK126:BK135)</f>
        <v>0</v>
      </c>
    </row>
    <row r="126" spans="1:65" s="2" customFormat="1" ht="33" customHeight="1">
      <c r="A126" s="29"/>
      <c r="B126" s="158"/>
      <c r="C126" s="159" t="s">
        <v>77</v>
      </c>
      <c r="D126" s="159" t="s">
        <v>131</v>
      </c>
      <c r="E126" s="160" t="s">
        <v>370</v>
      </c>
      <c r="F126" s="161" t="s">
        <v>371</v>
      </c>
      <c r="G126" s="162" t="s">
        <v>134</v>
      </c>
      <c r="H126" s="163">
        <v>1100</v>
      </c>
      <c r="I126" s="164"/>
      <c r="J126" s="165">
        <f t="shared" ref="J126:J135" si="0">ROUND(I126*H126,2)</f>
        <v>0</v>
      </c>
      <c r="K126" s="166"/>
      <c r="L126" s="30"/>
      <c r="M126" s="167" t="s">
        <v>1</v>
      </c>
      <c r="N126" s="168" t="s">
        <v>35</v>
      </c>
      <c r="O126" s="55"/>
      <c r="P126" s="169">
        <f t="shared" ref="P126:P135" si="1">O126*H126</f>
        <v>0</v>
      </c>
      <c r="Q126" s="169">
        <v>0</v>
      </c>
      <c r="R126" s="169">
        <f t="shared" ref="R126:R135" si="2">Q126*H126</f>
        <v>0</v>
      </c>
      <c r="S126" s="169">
        <v>0</v>
      </c>
      <c r="T126" s="170">
        <f t="shared" ref="T126:T135" si="3"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71" t="s">
        <v>135</v>
      </c>
      <c r="AT126" s="171" t="s">
        <v>131</v>
      </c>
      <c r="AU126" s="171" t="s">
        <v>136</v>
      </c>
      <c r="AY126" s="14" t="s">
        <v>129</v>
      </c>
      <c r="BE126" s="172">
        <f t="shared" ref="BE126:BE135" si="4">IF(N126="základná",J126,0)</f>
        <v>0</v>
      </c>
      <c r="BF126" s="172">
        <f t="shared" ref="BF126:BF135" si="5">IF(N126="znížená",J126,0)</f>
        <v>0</v>
      </c>
      <c r="BG126" s="172">
        <f t="shared" ref="BG126:BG135" si="6">IF(N126="zákl. prenesená",J126,0)</f>
        <v>0</v>
      </c>
      <c r="BH126" s="172">
        <f t="shared" ref="BH126:BH135" si="7">IF(N126="zníž. prenesená",J126,0)</f>
        <v>0</v>
      </c>
      <c r="BI126" s="172">
        <f t="shared" ref="BI126:BI135" si="8">IF(N126="nulová",J126,0)</f>
        <v>0</v>
      </c>
      <c r="BJ126" s="14" t="s">
        <v>136</v>
      </c>
      <c r="BK126" s="172">
        <f t="shared" ref="BK126:BK135" si="9">ROUND(I126*H126,2)</f>
        <v>0</v>
      </c>
      <c r="BL126" s="14" t="s">
        <v>135</v>
      </c>
      <c r="BM126" s="171" t="s">
        <v>136</v>
      </c>
    </row>
    <row r="127" spans="1:65" s="2" customFormat="1" ht="21.75" customHeight="1">
      <c r="A127" s="29"/>
      <c r="B127" s="158"/>
      <c r="C127" s="159" t="s">
        <v>136</v>
      </c>
      <c r="D127" s="159" t="s">
        <v>131</v>
      </c>
      <c r="E127" s="160" t="s">
        <v>262</v>
      </c>
      <c r="F127" s="161" t="s">
        <v>263</v>
      </c>
      <c r="G127" s="162" t="s">
        <v>139</v>
      </c>
      <c r="H127" s="163">
        <v>62</v>
      </c>
      <c r="I127" s="164"/>
      <c r="J127" s="165">
        <f t="shared" si="0"/>
        <v>0</v>
      </c>
      <c r="K127" s="166"/>
      <c r="L127" s="30"/>
      <c r="M127" s="167" t="s">
        <v>1</v>
      </c>
      <c r="N127" s="168" t="s">
        <v>35</v>
      </c>
      <c r="O127" s="55"/>
      <c r="P127" s="169">
        <f t="shared" si="1"/>
        <v>0</v>
      </c>
      <c r="Q127" s="169">
        <v>0</v>
      </c>
      <c r="R127" s="169">
        <f t="shared" si="2"/>
        <v>0</v>
      </c>
      <c r="S127" s="169">
        <v>0</v>
      </c>
      <c r="T127" s="170">
        <f t="shared" si="3"/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135</v>
      </c>
      <c r="AT127" s="171" t="s">
        <v>131</v>
      </c>
      <c r="AU127" s="171" t="s">
        <v>136</v>
      </c>
      <c r="AY127" s="14" t="s">
        <v>129</v>
      </c>
      <c r="BE127" s="172">
        <f t="shared" si="4"/>
        <v>0</v>
      </c>
      <c r="BF127" s="172">
        <f t="shared" si="5"/>
        <v>0</v>
      </c>
      <c r="BG127" s="172">
        <f t="shared" si="6"/>
        <v>0</v>
      </c>
      <c r="BH127" s="172">
        <f t="shared" si="7"/>
        <v>0</v>
      </c>
      <c r="BI127" s="172">
        <f t="shared" si="8"/>
        <v>0</v>
      </c>
      <c r="BJ127" s="14" t="s">
        <v>136</v>
      </c>
      <c r="BK127" s="172">
        <f t="shared" si="9"/>
        <v>0</v>
      </c>
      <c r="BL127" s="14" t="s">
        <v>135</v>
      </c>
      <c r="BM127" s="171" t="s">
        <v>135</v>
      </c>
    </row>
    <row r="128" spans="1:65" s="2" customFormat="1" ht="21.75" customHeight="1">
      <c r="A128" s="29"/>
      <c r="B128" s="158"/>
      <c r="C128" s="159" t="s">
        <v>140</v>
      </c>
      <c r="D128" s="159" t="s">
        <v>131</v>
      </c>
      <c r="E128" s="160" t="s">
        <v>145</v>
      </c>
      <c r="F128" s="161" t="s">
        <v>298</v>
      </c>
      <c r="G128" s="162" t="s">
        <v>143</v>
      </c>
      <c r="H128" s="163">
        <v>12.4</v>
      </c>
      <c r="I128" s="164"/>
      <c r="J128" s="165">
        <f t="shared" si="0"/>
        <v>0</v>
      </c>
      <c r="K128" s="166"/>
      <c r="L128" s="30"/>
      <c r="M128" s="167" t="s">
        <v>1</v>
      </c>
      <c r="N128" s="168" t="s">
        <v>35</v>
      </c>
      <c r="O128" s="55"/>
      <c r="P128" s="169">
        <f t="shared" si="1"/>
        <v>0</v>
      </c>
      <c r="Q128" s="169">
        <v>0</v>
      </c>
      <c r="R128" s="169">
        <f t="shared" si="2"/>
        <v>0</v>
      </c>
      <c r="S128" s="169">
        <v>0</v>
      </c>
      <c r="T128" s="170">
        <f t="shared" si="3"/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135</v>
      </c>
      <c r="AT128" s="171" t="s">
        <v>131</v>
      </c>
      <c r="AU128" s="171" t="s">
        <v>136</v>
      </c>
      <c r="AY128" s="14" t="s">
        <v>129</v>
      </c>
      <c r="BE128" s="172">
        <f t="shared" si="4"/>
        <v>0</v>
      </c>
      <c r="BF128" s="172">
        <f t="shared" si="5"/>
        <v>0</v>
      </c>
      <c r="BG128" s="172">
        <f t="shared" si="6"/>
        <v>0</v>
      </c>
      <c r="BH128" s="172">
        <f t="shared" si="7"/>
        <v>0</v>
      </c>
      <c r="BI128" s="172">
        <f t="shared" si="8"/>
        <v>0</v>
      </c>
      <c r="BJ128" s="14" t="s">
        <v>136</v>
      </c>
      <c r="BK128" s="172">
        <f t="shared" si="9"/>
        <v>0</v>
      </c>
      <c r="BL128" s="14" t="s">
        <v>135</v>
      </c>
      <c r="BM128" s="171" t="s">
        <v>144</v>
      </c>
    </row>
    <row r="129" spans="1:65" s="2" customFormat="1" ht="21.75" customHeight="1">
      <c r="A129" s="29"/>
      <c r="B129" s="158"/>
      <c r="C129" s="159" t="s">
        <v>135</v>
      </c>
      <c r="D129" s="159" t="s">
        <v>131</v>
      </c>
      <c r="E129" s="160" t="s">
        <v>149</v>
      </c>
      <c r="F129" s="161" t="s">
        <v>150</v>
      </c>
      <c r="G129" s="162" t="s">
        <v>143</v>
      </c>
      <c r="H129" s="163">
        <v>12.4</v>
      </c>
      <c r="I129" s="164"/>
      <c r="J129" s="165">
        <f t="shared" si="0"/>
        <v>0</v>
      </c>
      <c r="K129" s="166"/>
      <c r="L129" s="30"/>
      <c r="M129" s="167" t="s">
        <v>1</v>
      </c>
      <c r="N129" s="168" t="s">
        <v>35</v>
      </c>
      <c r="O129" s="55"/>
      <c r="P129" s="169">
        <f t="shared" si="1"/>
        <v>0</v>
      </c>
      <c r="Q129" s="169">
        <v>0</v>
      </c>
      <c r="R129" s="169">
        <f t="shared" si="2"/>
        <v>0</v>
      </c>
      <c r="S129" s="169">
        <v>0</v>
      </c>
      <c r="T129" s="170">
        <f t="shared" si="3"/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135</v>
      </c>
      <c r="AT129" s="171" t="s">
        <v>131</v>
      </c>
      <c r="AU129" s="171" t="s">
        <v>136</v>
      </c>
      <c r="AY129" s="14" t="s">
        <v>129</v>
      </c>
      <c r="BE129" s="172">
        <f t="shared" si="4"/>
        <v>0</v>
      </c>
      <c r="BF129" s="172">
        <f t="shared" si="5"/>
        <v>0</v>
      </c>
      <c r="BG129" s="172">
        <f t="shared" si="6"/>
        <v>0</v>
      </c>
      <c r="BH129" s="172">
        <f t="shared" si="7"/>
        <v>0</v>
      </c>
      <c r="BI129" s="172">
        <f t="shared" si="8"/>
        <v>0</v>
      </c>
      <c r="BJ129" s="14" t="s">
        <v>136</v>
      </c>
      <c r="BK129" s="172">
        <f t="shared" si="9"/>
        <v>0</v>
      </c>
      <c r="BL129" s="14" t="s">
        <v>135</v>
      </c>
      <c r="BM129" s="171" t="s">
        <v>147</v>
      </c>
    </row>
    <row r="130" spans="1:65" s="2" customFormat="1" ht="21.75" customHeight="1">
      <c r="A130" s="29"/>
      <c r="B130" s="158"/>
      <c r="C130" s="159" t="s">
        <v>148</v>
      </c>
      <c r="D130" s="159" t="s">
        <v>131</v>
      </c>
      <c r="E130" s="160" t="s">
        <v>152</v>
      </c>
      <c r="F130" s="161" t="s">
        <v>153</v>
      </c>
      <c r="G130" s="162" t="s">
        <v>143</v>
      </c>
      <c r="H130" s="163">
        <v>12.4</v>
      </c>
      <c r="I130" s="164"/>
      <c r="J130" s="165">
        <f t="shared" si="0"/>
        <v>0</v>
      </c>
      <c r="K130" s="166"/>
      <c r="L130" s="30"/>
      <c r="M130" s="167" t="s">
        <v>1</v>
      </c>
      <c r="N130" s="168" t="s">
        <v>35</v>
      </c>
      <c r="O130" s="55"/>
      <c r="P130" s="169">
        <f t="shared" si="1"/>
        <v>0</v>
      </c>
      <c r="Q130" s="169">
        <v>0</v>
      </c>
      <c r="R130" s="169">
        <f t="shared" si="2"/>
        <v>0</v>
      </c>
      <c r="S130" s="169">
        <v>0</v>
      </c>
      <c r="T130" s="170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136</v>
      </c>
      <c r="AY130" s="14" t="s">
        <v>129</v>
      </c>
      <c r="BE130" s="172">
        <f t="shared" si="4"/>
        <v>0</v>
      </c>
      <c r="BF130" s="172">
        <f t="shared" si="5"/>
        <v>0</v>
      </c>
      <c r="BG130" s="172">
        <f t="shared" si="6"/>
        <v>0</v>
      </c>
      <c r="BH130" s="172">
        <f t="shared" si="7"/>
        <v>0</v>
      </c>
      <c r="BI130" s="172">
        <f t="shared" si="8"/>
        <v>0</v>
      </c>
      <c r="BJ130" s="14" t="s">
        <v>136</v>
      </c>
      <c r="BK130" s="172">
        <f t="shared" si="9"/>
        <v>0</v>
      </c>
      <c r="BL130" s="14" t="s">
        <v>135</v>
      </c>
      <c r="BM130" s="171" t="s">
        <v>151</v>
      </c>
    </row>
    <row r="131" spans="1:65" s="2" customFormat="1" ht="16.5" customHeight="1">
      <c r="A131" s="29"/>
      <c r="B131" s="158"/>
      <c r="C131" s="159" t="s">
        <v>144</v>
      </c>
      <c r="D131" s="159" t="s">
        <v>131</v>
      </c>
      <c r="E131" s="160" t="s">
        <v>156</v>
      </c>
      <c r="F131" s="161" t="s">
        <v>157</v>
      </c>
      <c r="G131" s="162" t="s">
        <v>143</v>
      </c>
      <c r="H131" s="163">
        <v>12.4</v>
      </c>
      <c r="I131" s="164"/>
      <c r="J131" s="165">
        <f t="shared" si="0"/>
        <v>0</v>
      </c>
      <c r="K131" s="166"/>
      <c r="L131" s="30"/>
      <c r="M131" s="167" t="s">
        <v>1</v>
      </c>
      <c r="N131" s="168" t="s">
        <v>35</v>
      </c>
      <c r="O131" s="55"/>
      <c r="P131" s="169">
        <f t="shared" si="1"/>
        <v>0</v>
      </c>
      <c r="Q131" s="169">
        <v>0</v>
      </c>
      <c r="R131" s="169">
        <f t="shared" si="2"/>
        <v>0</v>
      </c>
      <c r="S131" s="169">
        <v>0</v>
      </c>
      <c r="T131" s="170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71" t="s">
        <v>135</v>
      </c>
      <c r="AT131" s="171" t="s">
        <v>131</v>
      </c>
      <c r="AU131" s="171" t="s">
        <v>136</v>
      </c>
      <c r="AY131" s="14" t="s">
        <v>129</v>
      </c>
      <c r="BE131" s="172">
        <f t="shared" si="4"/>
        <v>0</v>
      </c>
      <c r="BF131" s="172">
        <f t="shared" si="5"/>
        <v>0</v>
      </c>
      <c r="BG131" s="172">
        <f t="shared" si="6"/>
        <v>0</v>
      </c>
      <c r="BH131" s="172">
        <f t="shared" si="7"/>
        <v>0</v>
      </c>
      <c r="BI131" s="172">
        <f t="shared" si="8"/>
        <v>0</v>
      </c>
      <c r="BJ131" s="14" t="s">
        <v>136</v>
      </c>
      <c r="BK131" s="172">
        <f t="shared" si="9"/>
        <v>0</v>
      </c>
      <c r="BL131" s="14" t="s">
        <v>135</v>
      </c>
      <c r="BM131" s="171" t="s">
        <v>154</v>
      </c>
    </row>
    <row r="132" spans="1:65" s="2" customFormat="1" ht="16.5" customHeight="1">
      <c r="A132" s="29"/>
      <c r="B132" s="158"/>
      <c r="C132" s="159" t="s">
        <v>155</v>
      </c>
      <c r="D132" s="159" t="s">
        <v>131</v>
      </c>
      <c r="E132" s="160" t="s">
        <v>159</v>
      </c>
      <c r="F132" s="161" t="s">
        <v>160</v>
      </c>
      <c r="G132" s="162" t="s">
        <v>134</v>
      </c>
      <c r="H132" s="163">
        <v>10.9</v>
      </c>
      <c r="I132" s="164"/>
      <c r="J132" s="165">
        <f t="shared" si="0"/>
        <v>0</v>
      </c>
      <c r="K132" s="166"/>
      <c r="L132" s="30"/>
      <c r="M132" s="167" t="s">
        <v>1</v>
      </c>
      <c r="N132" s="168" t="s">
        <v>35</v>
      </c>
      <c r="O132" s="55"/>
      <c r="P132" s="169">
        <f t="shared" si="1"/>
        <v>0</v>
      </c>
      <c r="Q132" s="169">
        <v>0</v>
      </c>
      <c r="R132" s="169">
        <f t="shared" si="2"/>
        <v>0</v>
      </c>
      <c r="S132" s="169">
        <v>0</v>
      </c>
      <c r="T132" s="170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71" t="s">
        <v>135</v>
      </c>
      <c r="AT132" s="171" t="s">
        <v>131</v>
      </c>
      <c r="AU132" s="171" t="s">
        <v>136</v>
      </c>
      <c r="AY132" s="14" t="s">
        <v>129</v>
      </c>
      <c r="BE132" s="172">
        <f t="shared" si="4"/>
        <v>0</v>
      </c>
      <c r="BF132" s="172">
        <f t="shared" si="5"/>
        <v>0</v>
      </c>
      <c r="BG132" s="172">
        <f t="shared" si="6"/>
        <v>0</v>
      </c>
      <c r="BH132" s="172">
        <f t="shared" si="7"/>
        <v>0</v>
      </c>
      <c r="BI132" s="172">
        <f t="shared" si="8"/>
        <v>0</v>
      </c>
      <c r="BJ132" s="14" t="s">
        <v>136</v>
      </c>
      <c r="BK132" s="172">
        <f t="shared" si="9"/>
        <v>0</v>
      </c>
      <c r="BL132" s="14" t="s">
        <v>135</v>
      </c>
      <c r="BM132" s="171" t="s">
        <v>158</v>
      </c>
    </row>
    <row r="133" spans="1:65" s="2" customFormat="1" ht="16.5" customHeight="1">
      <c r="A133" s="29"/>
      <c r="B133" s="158"/>
      <c r="C133" s="173" t="s">
        <v>147</v>
      </c>
      <c r="D133" s="173" t="s">
        <v>192</v>
      </c>
      <c r="E133" s="174" t="s">
        <v>264</v>
      </c>
      <c r="F133" s="175" t="s">
        <v>265</v>
      </c>
      <c r="G133" s="176" t="s">
        <v>266</v>
      </c>
      <c r="H133" s="177">
        <v>0.33700000000000002</v>
      </c>
      <c r="I133" s="178"/>
      <c r="J133" s="179">
        <f t="shared" si="0"/>
        <v>0</v>
      </c>
      <c r="K133" s="180"/>
      <c r="L133" s="181"/>
      <c r="M133" s="182" t="s">
        <v>1</v>
      </c>
      <c r="N133" s="183" t="s">
        <v>35</v>
      </c>
      <c r="O133" s="55"/>
      <c r="P133" s="169">
        <f t="shared" si="1"/>
        <v>0</v>
      </c>
      <c r="Q133" s="169">
        <v>0</v>
      </c>
      <c r="R133" s="169">
        <f t="shared" si="2"/>
        <v>0</v>
      </c>
      <c r="S133" s="169">
        <v>0</v>
      </c>
      <c r="T133" s="170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147</v>
      </c>
      <c r="AT133" s="171" t="s">
        <v>192</v>
      </c>
      <c r="AU133" s="171" t="s">
        <v>136</v>
      </c>
      <c r="AY133" s="14" t="s">
        <v>129</v>
      </c>
      <c r="BE133" s="172">
        <f t="shared" si="4"/>
        <v>0</v>
      </c>
      <c r="BF133" s="172">
        <f t="shared" si="5"/>
        <v>0</v>
      </c>
      <c r="BG133" s="172">
        <f t="shared" si="6"/>
        <v>0</v>
      </c>
      <c r="BH133" s="172">
        <f t="shared" si="7"/>
        <v>0</v>
      </c>
      <c r="BI133" s="172">
        <f t="shared" si="8"/>
        <v>0</v>
      </c>
      <c r="BJ133" s="14" t="s">
        <v>136</v>
      </c>
      <c r="BK133" s="172">
        <f t="shared" si="9"/>
        <v>0</v>
      </c>
      <c r="BL133" s="14" t="s">
        <v>135</v>
      </c>
      <c r="BM133" s="171" t="s">
        <v>161</v>
      </c>
    </row>
    <row r="134" spans="1:65" s="2" customFormat="1" ht="16.5" customHeight="1">
      <c r="A134" s="29"/>
      <c r="B134" s="158"/>
      <c r="C134" s="159" t="s">
        <v>162</v>
      </c>
      <c r="D134" s="159" t="s">
        <v>131</v>
      </c>
      <c r="E134" s="160" t="s">
        <v>163</v>
      </c>
      <c r="F134" s="161" t="s">
        <v>164</v>
      </c>
      <c r="G134" s="162" t="s">
        <v>134</v>
      </c>
      <c r="H134" s="163">
        <v>31</v>
      </c>
      <c r="I134" s="164"/>
      <c r="J134" s="165">
        <f t="shared" si="0"/>
        <v>0</v>
      </c>
      <c r="K134" s="166"/>
      <c r="L134" s="30"/>
      <c r="M134" s="167" t="s">
        <v>1</v>
      </c>
      <c r="N134" s="168" t="s">
        <v>35</v>
      </c>
      <c r="O134" s="55"/>
      <c r="P134" s="169">
        <f t="shared" si="1"/>
        <v>0</v>
      </c>
      <c r="Q134" s="169">
        <v>0</v>
      </c>
      <c r="R134" s="169">
        <f t="shared" si="2"/>
        <v>0</v>
      </c>
      <c r="S134" s="169">
        <v>0</v>
      </c>
      <c r="T134" s="170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135</v>
      </c>
      <c r="AT134" s="171" t="s">
        <v>131</v>
      </c>
      <c r="AU134" s="171" t="s">
        <v>136</v>
      </c>
      <c r="AY134" s="14" t="s">
        <v>129</v>
      </c>
      <c r="BE134" s="172">
        <f t="shared" si="4"/>
        <v>0</v>
      </c>
      <c r="BF134" s="172">
        <f t="shared" si="5"/>
        <v>0</v>
      </c>
      <c r="BG134" s="172">
        <f t="shared" si="6"/>
        <v>0</v>
      </c>
      <c r="BH134" s="172">
        <f t="shared" si="7"/>
        <v>0</v>
      </c>
      <c r="BI134" s="172">
        <f t="shared" si="8"/>
        <v>0</v>
      </c>
      <c r="BJ134" s="14" t="s">
        <v>136</v>
      </c>
      <c r="BK134" s="172">
        <f t="shared" si="9"/>
        <v>0</v>
      </c>
      <c r="BL134" s="14" t="s">
        <v>135</v>
      </c>
      <c r="BM134" s="171" t="s">
        <v>165</v>
      </c>
    </row>
    <row r="135" spans="1:65" s="2" customFormat="1" ht="21.75" customHeight="1">
      <c r="A135" s="29"/>
      <c r="B135" s="158"/>
      <c r="C135" s="159" t="s">
        <v>151</v>
      </c>
      <c r="D135" s="159" t="s">
        <v>131</v>
      </c>
      <c r="E135" s="160" t="s">
        <v>318</v>
      </c>
      <c r="F135" s="161" t="s">
        <v>319</v>
      </c>
      <c r="G135" s="162" t="s">
        <v>134</v>
      </c>
      <c r="H135" s="163">
        <v>10.9</v>
      </c>
      <c r="I135" s="164"/>
      <c r="J135" s="165">
        <f t="shared" si="0"/>
        <v>0</v>
      </c>
      <c r="K135" s="166"/>
      <c r="L135" s="30"/>
      <c r="M135" s="167" t="s">
        <v>1</v>
      </c>
      <c r="N135" s="168" t="s">
        <v>35</v>
      </c>
      <c r="O135" s="55"/>
      <c r="P135" s="169">
        <f t="shared" si="1"/>
        <v>0</v>
      </c>
      <c r="Q135" s="169">
        <v>0</v>
      </c>
      <c r="R135" s="169">
        <f t="shared" si="2"/>
        <v>0</v>
      </c>
      <c r="S135" s="169">
        <v>0</v>
      </c>
      <c r="T135" s="170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71" t="s">
        <v>135</v>
      </c>
      <c r="AT135" s="171" t="s">
        <v>131</v>
      </c>
      <c r="AU135" s="171" t="s">
        <v>136</v>
      </c>
      <c r="AY135" s="14" t="s">
        <v>129</v>
      </c>
      <c r="BE135" s="172">
        <f t="shared" si="4"/>
        <v>0</v>
      </c>
      <c r="BF135" s="172">
        <f t="shared" si="5"/>
        <v>0</v>
      </c>
      <c r="BG135" s="172">
        <f t="shared" si="6"/>
        <v>0</v>
      </c>
      <c r="BH135" s="172">
        <f t="shared" si="7"/>
        <v>0</v>
      </c>
      <c r="BI135" s="172">
        <f t="shared" si="8"/>
        <v>0</v>
      </c>
      <c r="BJ135" s="14" t="s">
        <v>136</v>
      </c>
      <c r="BK135" s="172">
        <f t="shared" si="9"/>
        <v>0</v>
      </c>
      <c r="BL135" s="14" t="s">
        <v>135</v>
      </c>
      <c r="BM135" s="171" t="s">
        <v>7</v>
      </c>
    </row>
    <row r="136" spans="1:65" s="12" customFormat="1" ht="22.9" customHeight="1">
      <c r="B136" s="145"/>
      <c r="D136" s="146" t="s">
        <v>68</v>
      </c>
      <c r="E136" s="156" t="s">
        <v>148</v>
      </c>
      <c r="F136" s="156" t="s">
        <v>168</v>
      </c>
      <c r="I136" s="148"/>
      <c r="J136" s="157">
        <f>BK136</f>
        <v>0</v>
      </c>
      <c r="L136" s="145"/>
      <c r="M136" s="150"/>
      <c r="N136" s="151"/>
      <c r="O136" s="151"/>
      <c r="P136" s="152">
        <f>SUM(P137:P143)</f>
        <v>0</v>
      </c>
      <c r="Q136" s="151"/>
      <c r="R136" s="152">
        <f>SUM(R137:R143)</f>
        <v>0</v>
      </c>
      <c r="S136" s="151"/>
      <c r="T136" s="153">
        <f>SUM(T137:T143)</f>
        <v>0</v>
      </c>
      <c r="AR136" s="146" t="s">
        <v>77</v>
      </c>
      <c r="AT136" s="154" t="s">
        <v>68</v>
      </c>
      <c r="AU136" s="154" t="s">
        <v>77</v>
      </c>
      <c r="AY136" s="146" t="s">
        <v>129</v>
      </c>
      <c r="BK136" s="155">
        <f>SUM(BK137:BK143)</f>
        <v>0</v>
      </c>
    </row>
    <row r="137" spans="1:65" s="2" customFormat="1" ht="21.75" customHeight="1">
      <c r="A137" s="29"/>
      <c r="B137" s="158"/>
      <c r="C137" s="159" t="s">
        <v>169</v>
      </c>
      <c r="D137" s="159" t="s">
        <v>131</v>
      </c>
      <c r="E137" s="160" t="s">
        <v>372</v>
      </c>
      <c r="F137" s="161" t="s">
        <v>373</v>
      </c>
      <c r="G137" s="162" t="s">
        <v>134</v>
      </c>
      <c r="H137" s="163">
        <v>31</v>
      </c>
      <c r="I137" s="164"/>
      <c r="J137" s="165">
        <f t="shared" ref="J137:J143" si="10">ROUND(I137*H137,2)</f>
        <v>0</v>
      </c>
      <c r="K137" s="166"/>
      <c r="L137" s="30"/>
      <c r="M137" s="167" t="s">
        <v>1</v>
      </c>
      <c r="N137" s="168" t="s">
        <v>35</v>
      </c>
      <c r="O137" s="55"/>
      <c r="P137" s="169">
        <f t="shared" ref="P137:P143" si="11">O137*H137</f>
        <v>0</v>
      </c>
      <c r="Q137" s="169">
        <v>0</v>
      </c>
      <c r="R137" s="169">
        <f t="shared" ref="R137:R143" si="12">Q137*H137</f>
        <v>0</v>
      </c>
      <c r="S137" s="169">
        <v>0</v>
      </c>
      <c r="T137" s="170">
        <f t="shared" ref="T137:T143" si="13"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71" t="s">
        <v>135</v>
      </c>
      <c r="AT137" s="171" t="s">
        <v>131</v>
      </c>
      <c r="AU137" s="171" t="s">
        <v>136</v>
      </c>
      <c r="AY137" s="14" t="s">
        <v>129</v>
      </c>
      <c r="BE137" s="172">
        <f t="shared" ref="BE137:BE143" si="14">IF(N137="základná",J137,0)</f>
        <v>0</v>
      </c>
      <c r="BF137" s="172">
        <f t="shared" ref="BF137:BF143" si="15">IF(N137="znížená",J137,0)</f>
        <v>0</v>
      </c>
      <c r="BG137" s="172">
        <f t="shared" ref="BG137:BG143" si="16">IF(N137="zákl. prenesená",J137,0)</f>
        <v>0</v>
      </c>
      <c r="BH137" s="172">
        <f t="shared" ref="BH137:BH143" si="17">IF(N137="zníž. prenesená",J137,0)</f>
        <v>0</v>
      </c>
      <c r="BI137" s="172">
        <f t="shared" ref="BI137:BI143" si="18">IF(N137="nulová",J137,0)</f>
        <v>0</v>
      </c>
      <c r="BJ137" s="14" t="s">
        <v>136</v>
      </c>
      <c r="BK137" s="172">
        <f t="shared" ref="BK137:BK143" si="19">ROUND(I137*H137,2)</f>
        <v>0</v>
      </c>
      <c r="BL137" s="14" t="s">
        <v>135</v>
      </c>
      <c r="BM137" s="171" t="s">
        <v>172</v>
      </c>
    </row>
    <row r="138" spans="1:65" s="2" customFormat="1" ht="21.75" customHeight="1">
      <c r="A138" s="29"/>
      <c r="B138" s="158"/>
      <c r="C138" s="159" t="s">
        <v>154</v>
      </c>
      <c r="D138" s="159" t="s">
        <v>131</v>
      </c>
      <c r="E138" s="160" t="s">
        <v>374</v>
      </c>
      <c r="F138" s="161" t="s">
        <v>375</v>
      </c>
      <c r="G138" s="162" t="s">
        <v>134</v>
      </c>
      <c r="H138" s="163">
        <v>21</v>
      </c>
      <c r="I138" s="164"/>
      <c r="J138" s="165">
        <f t="shared" si="10"/>
        <v>0</v>
      </c>
      <c r="K138" s="166"/>
      <c r="L138" s="30"/>
      <c r="M138" s="167" t="s">
        <v>1</v>
      </c>
      <c r="N138" s="168" t="s">
        <v>35</v>
      </c>
      <c r="O138" s="55"/>
      <c r="P138" s="169">
        <f t="shared" si="11"/>
        <v>0</v>
      </c>
      <c r="Q138" s="169">
        <v>0</v>
      </c>
      <c r="R138" s="169">
        <f t="shared" si="12"/>
        <v>0</v>
      </c>
      <c r="S138" s="169">
        <v>0</v>
      </c>
      <c r="T138" s="170">
        <f t="shared" si="1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135</v>
      </c>
      <c r="AT138" s="171" t="s">
        <v>131</v>
      </c>
      <c r="AU138" s="171" t="s">
        <v>136</v>
      </c>
      <c r="AY138" s="14" t="s">
        <v>129</v>
      </c>
      <c r="BE138" s="172">
        <f t="shared" si="14"/>
        <v>0</v>
      </c>
      <c r="BF138" s="172">
        <f t="shared" si="15"/>
        <v>0</v>
      </c>
      <c r="BG138" s="172">
        <f t="shared" si="16"/>
        <v>0</v>
      </c>
      <c r="BH138" s="172">
        <f t="shared" si="17"/>
        <v>0</v>
      </c>
      <c r="BI138" s="172">
        <f t="shared" si="18"/>
        <v>0</v>
      </c>
      <c r="BJ138" s="14" t="s">
        <v>136</v>
      </c>
      <c r="BK138" s="172">
        <f t="shared" si="19"/>
        <v>0</v>
      </c>
      <c r="BL138" s="14" t="s">
        <v>135</v>
      </c>
      <c r="BM138" s="171" t="s">
        <v>175</v>
      </c>
    </row>
    <row r="139" spans="1:65" s="2" customFormat="1" ht="21.75" customHeight="1">
      <c r="A139" s="29"/>
      <c r="B139" s="158"/>
      <c r="C139" s="159" t="s">
        <v>176</v>
      </c>
      <c r="D139" s="159" t="s">
        <v>131</v>
      </c>
      <c r="E139" s="160" t="s">
        <v>333</v>
      </c>
      <c r="F139" s="161" t="s">
        <v>334</v>
      </c>
      <c r="G139" s="162" t="s">
        <v>134</v>
      </c>
      <c r="H139" s="163">
        <v>1100</v>
      </c>
      <c r="I139" s="164"/>
      <c r="J139" s="165">
        <f t="shared" si="10"/>
        <v>0</v>
      </c>
      <c r="K139" s="166"/>
      <c r="L139" s="30"/>
      <c r="M139" s="167" t="s">
        <v>1</v>
      </c>
      <c r="N139" s="168" t="s">
        <v>35</v>
      </c>
      <c r="O139" s="55"/>
      <c r="P139" s="169">
        <f t="shared" si="11"/>
        <v>0</v>
      </c>
      <c r="Q139" s="169">
        <v>0</v>
      </c>
      <c r="R139" s="169">
        <f t="shared" si="12"/>
        <v>0</v>
      </c>
      <c r="S139" s="169">
        <v>0</v>
      </c>
      <c r="T139" s="170">
        <f t="shared" si="1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71" t="s">
        <v>135</v>
      </c>
      <c r="AT139" s="171" t="s">
        <v>131</v>
      </c>
      <c r="AU139" s="171" t="s">
        <v>136</v>
      </c>
      <c r="AY139" s="14" t="s">
        <v>129</v>
      </c>
      <c r="BE139" s="172">
        <f t="shared" si="14"/>
        <v>0</v>
      </c>
      <c r="BF139" s="172">
        <f t="shared" si="15"/>
        <v>0</v>
      </c>
      <c r="BG139" s="172">
        <f t="shared" si="16"/>
        <v>0</v>
      </c>
      <c r="BH139" s="172">
        <f t="shared" si="17"/>
        <v>0</v>
      </c>
      <c r="BI139" s="172">
        <f t="shared" si="18"/>
        <v>0</v>
      </c>
      <c r="BJ139" s="14" t="s">
        <v>136</v>
      </c>
      <c r="BK139" s="172">
        <f t="shared" si="19"/>
        <v>0</v>
      </c>
      <c r="BL139" s="14" t="s">
        <v>135</v>
      </c>
      <c r="BM139" s="171" t="s">
        <v>179</v>
      </c>
    </row>
    <row r="140" spans="1:65" s="2" customFormat="1" ht="21.75" customHeight="1">
      <c r="A140" s="29"/>
      <c r="B140" s="158"/>
      <c r="C140" s="159" t="s">
        <v>158</v>
      </c>
      <c r="D140" s="159" t="s">
        <v>131</v>
      </c>
      <c r="E140" s="160" t="s">
        <v>177</v>
      </c>
      <c r="F140" s="161" t="s">
        <v>178</v>
      </c>
      <c r="G140" s="162" t="s">
        <v>134</v>
      </c>
      <c r="H140" s="163">
        <v>2200</v>
      </c>
      <c r="I140" s="164"/>
      <c r="J140" s="165">
        <f t="shared" si="10"/>
        <v>0</v>
      </c>
      <c r="K140" s="166"/>
      <c r="L140" s="30"/>
      <c r="M140" s="167" t="s">
        <v>1</v>
      </c>
      <c r="N140" s="168" t="s">
        <v>35</v>
      </c>
      <c r="O140" s="55"/>
      <c r="P140" s="169">
        <f t="shared" si="11"/>
        <v>0</v>
      </c>
      <c r="Q140" s="169">
        <v>0</v>
      </c>
      <c r="R140" s="169">
        <f t="shared" si="12"/>
        <v>0</v>
      </c>
      <c r="S140" s="169">
        <v>0</v>
      </c>
      <c r="T140" s="170">
        <f t="shared" si="1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71" t="s">
        <v>135</v>
      </c>
      <c r="AT140" s="171" t="s">
        <v>131</v>
      </c>
      <c r="AU140" s="171" t="s">
        <v>136</v>
      </c>
      <c r="AY140" s="14" t="s">
        <v>129</v>
      </c>
      <c r="BE140" s="172">
        <f t="shared" si="14"/>
        <v>0</v>
      </c>
      <c r="BF140" s="172">
        <f t="shared" si="15"/>
        <v>0</v>
      </c>
      <c r="BG140" s="172">
        <f t="shared" si="16"/>
        <v>0</v>
      </c>
      <c r="BH140" s="172">
        <f t="shared" si="17"/>
        <v>0</v>
      </c>
      <c r="BI140" s="172">
        <f t="shared" si="18"/>
        <v>0</v>
      </c>
      <c r="BJ140" s="14" t="s">
        <v>136</v>
      </c>
      <c r="BK140" s="172">
        <f t="shared" si="19"/>
        <v>0</v>
      </c>
      <c r="BL140" s="14" t="s">
        <v>135</v>
      </c>
      <c r="BM140" s="171" t="s">
        <v>182</v>
      </c>
    </row>
    <row r="141" spans="1:65" s="2" customFormat="1" ht="21.75" customHeight="1">
      <c r="A141" s="29"/>
      <c r="B141" s="158"/>
      <c r="C141" s="159" t="s">
        <v>183</v>
      </c>
      <c r="D141" s="159" t="s">
        <v>131</v>
      </c>
      <c r="E141" s="160" t="s">
        <v>335</v>
      </c>
      <c r="F141" s="161" t="s">
        <v>336</v>
      </c>
      <c r="G141" s="162" t="s">
        <v>134</v>
      </c>
      <c r="H141" s="163">
        <v>1100</v>
      </c>
      <c r="I141" s="164"/>
      <c r="J141" s="165">
        <f t="shared" si="10"/>
        <v>0</v>
      </c>
      <c r="K141" s="166"/>
      <c r="L141" s="30"/>
      <c r="M141" s="167" t="s">
        <v>1</v>
      </c>
      <c r="N141" s="168" t="s">
        <v>35</v>
      </c>
      <c r="O141" s="55"/>
      <c r="P141" s="169">
        <f t="shared" si="11"/>
        <v>0</v>
      </c>
      <c r="Q141" s="169">
        <v>0</v>
      </c>
      <c r="R141" s="169">
        <f t="shared" si="12"/>
        <v>0</v>
      </c>
      <c r="S141" s="169">
        <v>0</v>
      </c>
      <c r="T141" s="170">
        <f t="shared" si="1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135</v>
      </c>
      <c r="AT141" s="171" t="s">
        <v>131</v>
      </c>
      <c r="AU141" s="171" t="s">
        <v>136</v>
      </c>
      <c r="AY141" s="14" t="s">
        <v>129</v>
      </c>
      <c r="BE141" s="172">
        <f t="shared" si="14"/>
        <v>0</v>
      </c>
      <c r="BF141" s="172">
        <f t="shared" si="15"/>
        <v>0</v>
      </c>
      <c r="BG141" s="172">
        <f t="shared" si="16"/>
        <v>0</v>
      </c>
      <c r="BH141" s="172">
        <f t="shared" si="17"/>
        <v>0</v>
      </c>
      <c r="BI141" s="172">
        <f t="shared" si="18"/>
        <v>0</v>
      </c>
      <c r="BJ141" s="14" t="s">
        <v>136</v>
      </c>
      <c r="BK141" s="172">
        <f t="shared" si="19"/>
        <v>0</v>
      </c>
      <c r="BL141" s="14" t="s">
        <v>135</v>
      </c>
      <c r="BM141" s="171" t="s">
        <v>186</v>
      </c>
    </row>
    <row r="142" spans="1:65" s="2" customFormat="1" ht="33" customHeight="1">
      <c r="A142" s="29"/>
      <c r="B142" s="158"/>
      <c r="C142" s="159" t="s">
        <v>161</v>
      </c>
      <c r="D142" s="159" t="s">
        <v>131</v>
      </c>
      <c r="E142" s="160" t="s">
        <v>376</v>
      </c>
      <c r="F142" s="161" t="s">
        <v>377</v>
      </c>
      <c r="G142" s="162" t="s">
        <v>134</v>
      </c>
      <c r="H142" s="163">
        <v>21</v>
      </c>
      <c r="I142" s="164"/>
      <c r="J142" s="165">
        <f t="shared" si="10"/>
        <v>0</v>
      </c>
      <c r="K142" s="166"/>
      <c r="L142" s="30"/>
      <c r="M142" s="167" t="s">
        <v>1</v>
      </c>
      <c r="N142" s="168" t="s">
        <v>35</v>
      </c>
      <c r="O142" s="55"/>
      <c r="P142" s="169">
        <f t="shared" si="11"/>
        <v>0</v>
      </c>
      <c r="Q142" s="169">
        <v>0</v>
      </c>
      <c r="R142" s="169">
        <f t="shared" si="12"/>
        <v>0</v>
      </c>
      <c r="S142" s="169">
        <v>0</v>
      </c>
      <c r="T142" s="170">
        <f t="shared" si="1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71" t="s">
        <v>135</v>
      </c>
      <c r="AT142" s="171" t="s">
        <v>131</v>
      </c>
      <c r="AU142" s="171" t="s">
        <v>136</v>
      </c>
      <c r="AY142" s="14" t="s">
        <v>129</v>
      </c>
      <c r="BE142" s="172">
        <f t="shared" si="14"/>
        <v>0</v>
      </c>
      <c r="BF142" s="172">
        <f t="shared" si="15"/>
        <v>0</v>
      </c>
      <c r="BG142" s="172">
        <f t="shared" si="16"/>
        <v>0</v>
      </c>
      <c r="BH142" s="172">
        <f t="shared" si="17"/>
        <v>0</v>
      </c>
      <c r="BI142" s="172">
        <f t="shared" si="18"/>
        <v>0</v>
      </c>
      <c r="BJ142" s="14" t="s">
        <v>136</v>
      </c>
      <c r="BK142" s="172">
        <f t="shared" si="19"/>
        <v>0</v>
      </c>
      <c r="BL142" s="14" t="s">
        <v>135</v>
      </c>
      <c r="BM142" s="171" t="s">
        <v>190</v>
      </c>
    </row>
    <row r="143" spans="1:65" s="2" customFormat="1" ht="16.5" customHeight="1">
      <c r="A143" s="29"/>
      <c r="B143" s="158"/>
      <c r="C143" s="173" t="s">
        <v>191</v>
      </c>
      <c r="D143" s="173" t="s">
        <v>192</v>
      </c>
      <c r="E143" s="174" t="s">
        <v>378</v>
      </c>
      <c r="F143" s="175" t="s">
        <v>379</v>
      </c>
      <c r="G143" s="176" t="s">
        <v>134</v>
      </c>
      <c r="H143" s="177">
        <v>21.42</v>
      </c>
      <c r="I143" s="178"/>
      <c r="J143" s="179">
        <f t="shared" si="10"/>
        <v>0</v>
      </c>
      <c r="K143" s="180"/>
      <c r="L143" s="181"/>
      <c r="M143" s="182" t="s">
        <v>1</v>
      </c>
      <c r="N143" s="183" t="s">
        <v>35</v>
      </c>
      <c r="O143" s="55"/>
      <c r="P143" s="169">
        <f t="shared" si="11"/>
        <v>0</v>
      </c>
      <c r="Q143" s="169">
        <v>0</v>
      </c>
      <c r="R143" s="169">
        <f t="shared" si="12"/>
        <v>0</v>
      </c>
      <c r="S143" s="169">
        <v>0</v>
      </c>
      <c r="T143" s="170">
        <f t="shared" si="1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147</v>
      </c>
      <c r="AT143" s="171" t="s">
        <v>192</v>
      </c>
      <c r="AU143" s="171" t="s">
        <v>136</v>
      </c>
      <c r="AY143" s="14" t="s">
        <v>129</v>
      </c>
      <c r="BE143" s="172">
        <f t="shared" si="14"/>
        <v>0</v>
      </c>
      <c r="BF143" s="172">
        <f t="shared" si="15"/>
        <v>0</v>
      </c>
      <c r="BG143" s="172">
        <f t="shared" si="16"/>
        <v>0</v>
      </c>
      <c r="BH143" s="172">
        <f t="shared" si="17"/>
        <v>0</v>
      </c>
      <c r="BI143" s="172">
        <f t="shared" si="18"/>
        <v>0</v>
      </c>
      <c r="BJ143" s="14" t="s">
        <v>136</v>
      </c>
      <c r="BK143" s="172">
        <f t="shared" si="19"/>
        <v>0</v>
      </c>
      <c r="BL143" s="14" t="s">
        <v>135</v>
      </c>
      <c r="BM143" s="171" t="s">
        <v>196</v>
      </c>
    </row>
    <row r="144" spans="1:65" s="12" customFormat="1" ht="22.9" customHeight="1">
      <c r="B144" s="145"/>
      <c r="D144" s="146" t="s">
        <v>68</v>
      </c>
      <c r="E144" s="156" t="s">
        <v>147</v>
      </c>
      <c r="F144" s="156" t="s">
        <v>337</v>
      </c>
      <c r="I144" s="148"/>
      <c r="J144" s="157">
        <f>BK144</f>
        <v>0</v>
      </c>
      <c r="L144" s="145"/>
      <c r="M144" s="150"/>
      <c r="N144" s="151"/>
      <c r="O144" s="151"/>
      <c r="P144" s="152">
        <f>SUM(P145:P146)</f>
        <v>0</v>
      </c>
      <c r="Q144" s="151"/>
      <c r="R144" s="152">
        <f>SUM(R145:R146)</f>
        <v>0</v>
      </c>
      <c r="S144" s="151"/>
      <c r="T144" s="153">
        <f>SUM(T145:T146)</f>
        <v>0</v>
      </c>
      <c r="AR144" s="146" t="s">
        <v>77</v>
      </c>
      <c r="AT144" s="154" t="s">
        <v>68</v>
      </c>
      <c r="AU144" s="154" t="s">
        <v>77</v>
      </c>
      <c r="AY144" s="146" t="s">
        <v>129</v>
      </c>
      <c r="BK144" s="155">
        <f>SUM(BK145:BK146)</f>
        <v>0</v>
      </c>
    </row>
    <row r="145" spans="1:65" s="2" customFormat="1" ht="21.75" customHeight="1">
      <c r="A145" s="29"/>
      <c r="B145" s="158"/>
      <c r="C145" s="159" t="s">
        <v>165</v>
      </c>
      <c r="D145" s="159" t="s">
        <v>131</v>
      </c>
      <c r="E145" s="160" t="s">
        <v>338</v>
      </c>
      <c r="F145" s="161" t="s">
        <v>339</v>
      </c>
      <c r="G145" s="162" t="s">
        <v>195</v>
      </c>
      <c r="H145" s="163">
        <v>6</v>
      </c>
      <c r="I145" s="164"/>
      <c r="J145" s="165">
        <f>ROUND(I145*H145,2)</f>
        <v>0</v>
      </c>
      <c r="K145" s="166"/>
      <c r="L145" s="30"/>
      <c r="M145" s="167" t="s">
        <v>1</v>
      </c>
      <c r="N145" s="168" t="s">
        <v>35</v>
      </c>
      <c r="O145" s="55"/>
      <c r="P145" s="169">
        <f>O145*H145</f>
        <v>0</v>
      </c>
      <c r="Q145" s="169">
        <v>0</v>
      </c>
      <c r="R145" s="169">
        <f>Q145*H145</f>
        <v>0</v>
      </c>
      <c r="S145" s="169">
        <v>0</v>
      </c>
      <c r="T145" s="170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135</v>
      </c>
      <c r="AT145" s="171" t="s">
        <v>131</v>
      </c>
      <c r="AU145" s="171" t="s">
        <v>136</v>
      </c>
      <c r="AY145" s="14" t="s">
        <v>129</v>
      </c>
      <c r="BE145" s="172">
        <f>IF(N145="základná",J145,0)</f>
        <v>0</v>
      </c>
      <c r="BF145" s="172">
        <f>IF(N145="znížená",J145,0)</f>
        <v>0</v>
      </c>
      <c r="BG145" s="172">
        <f>IF(N145="zákl. prenesená",J145,0)</f>
        <v>0</v>
      </c>
      <c r="BH145" s="172">
        <f>IF(N145="zníž. prenesená",J145,0)</f>
        <v>0</v>
      </c>
      <c r="BI145" s="172">
        <f>IF(N145="nulová",J145,0)</f>
        <v>0</v>
      </c>
      <c r="BJ145" s="14" t="s">
        <v>136</v>
      </c>
      <c r="BK145" s="172">
        <f>ROUND(I145*H145,2)</f>
        <v>0</v>
      </c>
      <c r="BL145" s="14" t="s">
        <v>135</v>
      </c>
      <c r="BM145" s="171" t="s">
        <v>199</v>
      </c>
    </row>
    <row r="146" spans="1:65" s="2" customFormat="1" ht="21.75" customHeight="1">
      <c r="A146" s="29"/>
      <c r="B146" s="158"/>
      <c r="C146" s="159" t="s">
        <v>200</v>
      </c>
      <c r="D146" s="159" t="s">
        <v>131</v>
      </c>
      <c r="E146" s="160" t="s">
        <v>340</v>
      </c>
      <c r="F146" s="161" t="s">
        <v>341</v>
      </c>
      <c r="G146" s="162" t="s">
        <v>195</v>
      </c>
      <c r="H146" s="163">
        <v>4</v>
      </c>
      <c r="I146" s="164"/>
      <c r="J146" s="165">
        <f>ROUND(I146*H146,2)</f>
        <v>0</v>
      </c>
      <c r="K146" s="166"/>
      <c r="L146" s="30"/>
      <c r="M146" s="167" t="s">
        <v>1</v>
      </c>
      <c r="N146" s="168" t="s">
        <v>35</v>
      </c>
      <c r="O146" s="55"/>
      <c r="P146" s="169">
        <f>O146*H146</f>
        <v>0</v>
      </c>
      <c r="Q146" s="169">
        <v>0</v>
      </c>
      <c r="R146" s="169">
        <f>Q146*H146</f>
        <v>0</v>
      </c>
      <c r="S146" s="169">
        <v>0</v>
      </c>
      <c r="T146" s="170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71" t="s">
        <v>135</v>
      </c>
      <c r="AT146" s="171" t="s">
        <v>131</v>
      </c>
      <c r="AU146" s="171" t="s">
        <v>136</v>
      </c>
      <c r="AY146" s="14" t="s">
        <v>129</v>
      </c>
      <c r="BE146" s="172">
        <f>IF(N146="základná",J146,0)</f>
        <v>0</v>
      </c>
      <c r="BF146" s="172">
        <f>IF(N146="znížená",J146,0)</f>
        <v>0</v>
      </c>
      <c r="BG146" s="172">
        <f>IF(N146="zákl. prenesená",J146,0)</f>
        <v>0</v>
      </c>
      <c r="BH146" s="172">
        <f>IF(N146="zníž. prenesená",J146,0)</f>
        <v>0</v>
      </c>
      <c r="BI146" s="172">
        <f>IF(N146="nulová",J146,0)</f>
        <v>0</v>
      </c>
      <c r="BJ146" s="14" t="s">
        <v>136</v>
      </c>
      <c r="BK146" s="172">
        <f>ROUND(I146*H146,2)</f>
        <v>0</v>
      </c>
      <c r="BL146" s="14" t="s">
        <v>135</v>
      </c>
      <c r="BM146" s="171" t="s">
        <v>203</v>
      </c>
    </row>
    <row r="147" spans="1:65" s="12" customFormat="1" ht="22.9" customHeight="1">
      <c r="B147" s="145"/>
      <c r="D147" s="146" t="s">
        <v>68</v>
      </c>
      <c r="E147" s="156" t="s">
        <v>162</v>
      </c>
      <c r="F147" s="156" t="s">
        <v>187</v>
      </c>
      <c r="I147" s="148"/>
      <c r="J147" s="157">
        <f>BK147</f>
        <v>0</v>
      </c>
      <c r="L147" s="145"/>
      <c r="M147" s="150"/>
      <c r="N147" s="151"/>
      <c r="O147" s="151"/>
      <c r="P147" s="152">
        <f>SUM(P148:P159)</f>
        <v>0</v>
      </c>
      <c r="Q147" s="151"/>
      <c r="R147" s="152">
        <f>SUM(R148:R159)</f>
        <v>0</v>
      </c>
      <c r="S147" s="151"/>
      <c r="T147" s="153">
        <f>SUM(T148:T159)</f>
        <v>0</v>
      </c>
      <c r="AR147" s="146" t="s">
        <v>77</v>
      </c>
      <c r="AT147" s="154" t="s">
        <v>68</v>
      </c>
      <c r="AU147" s="154" t="s">
        <v>77</v>
      </c>
      <c r="AY147" s="146" t="s">
        <v>129</v>
      </c>
      <c r="BK147" s="155">
        <f>SUM(BK148:BK159)</f>
        <v>0</v>
      </c>
    </row>
    <row r="148" spans="1:65" s="2" customFormat="1" ht="21.75" customHeight="1">
      <c r="A148" s="29"/>
      <c r="B148" s="158"/>
      <c r="C148" s="159" t="s">
        <v>7</v>
      </c>
      <c r="D148" s="159" t="s">
        <v>131</v>
      </c>
      <c r="E148" s="160" t="s">
        <v>342</v>
      </c>
      <c r="F148" s="161" t="s">
        <v>343</v>
      </c>
      <c r="G148" s="162" t="s">
        <v>139</v>
      </c>
      <c r="H148" s="163">
        <v>48</v>
      </c>
      <c r="I148" s="164"/>
      <c r="J148" s="165">
        <f t="shared" ref="J148:J159" si="20">ROUND(I148*H148,2)</f>
        <v>0</v>
      </c>
      <c r="K148" s="166"/>
      <c r="L148" s="30"/>
      <c r="M148" s="167" t="s">
        <v>1</v>
      </c>
      <c r="N148" s="168" t="s">
        <v>35</v>
      </c>
      <c r="O148" s="55"/>
      <c r="P148" s="169">
        <f t="shared" ref="P148:P159" si="21">O148*H148</f>
        <v>0</v>
      </c>
      <c r="Q148" s="169">
        <v>0</v>
      </c>
      <c r="R148" s="169">
        <f t="shared" ref="R148:R159" si="22">Q148*H148</f>
        <v>0</v>
      </c>
      <c r="S148" s="169">
        <v>0</v>
      </c>
      <c r="T148" s="170">
        <f t="shared" ref="T148:T159" si="23"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71" t="s">
        <v>135</v>
      </c>
      <c r="AT148" s="171" t="s">
        <v>131</v>
      </c>
      <c r="AU148" s="171" t="s">
        <v>136</v>
      </c>
      <c r="AY148" s="14" t="s">
        <v>129</v>
      </c>
      <c r="BE148" s="172">
        <f t="shared" ref="BE148:BE159" si="24">IF(N148="základná",J148,0)</f>
        <v>0</v>
      </c>
      <c r="BF148" s="172">
        <f t="shared" ref="BF148:BF159" si="25">IF(N148="znížená",J148,0)</f>
        <v>0</v>
      </c>
      <c r="BG148" s="172">
        <f t="shared" ref="BG148:BG159" si="26">IF(N148="zákl. prenesená",J148,0)</f>
        <v>0</v>
      </c>
      <c r="BH148" s="172">
        <f t="shared" ref="BH148:BH159" si="27">IF(N148="zníž. prenesená",J148,0)</f>
        <v>0</v>
      </c>
      <c r="BI148" s="172">
        <f t="shared" ref="BI148:BI159" si="28">IF(N148="nulová",J148,0)</f>
        <v>0</v>
      </c>
      <c r="BJ148" s="14" t="s">
        <v>136</v>
      </c>
      <c r="BK148" s="172">
        <f t="shared" ref="BK148:BK159" si="29">ROUND(I148*H148,2)</f>
        <v>0</v>
      </c>
      <c r="BL148" s="14" t="s">
        <v>135</v>
      </c>
      <c r="BM148" s="171" t="s">
        <v>206</v>
      </c>
    </row>
    <row r="149" spans="1:65" s="2" customFormat="1" ht="21.75" customHeight="1">
      <c r="A149" s="29"/>
      <c r="B149" s="158"/>
      <c r="C149" s="173" t="s">
        <v>207</v>
      </c>
      <c r="D149" s="173" t="s">
        <v>192</v>
      </c>
      <c r="E149" s="174" t="s">
        <v>344</v>
      </c>
      <c r="F149" s="175" t="s">
        <v>345</v>
      </c>
      <c r="G149" s="176" t="s">
        <v>195</v>
      </c>
      <c r="H149" s="177">
        <v>48.48</v>
      </c>
      <c r="I149" s="178"/>
      <c r="J149" s="179">
        <f t="shared" si="20"/>
        <v>0</v>
      </c>
      <c r="K149" s="180"/>
      <c r="L149" s="181"/>
      <c r="M149" s="182" t="s">
        <v>1</v>
      </c>
      <c r="N149" s="183" t="s">
        <v>35</v>
      </c>
      <c r="O149" s="55"/>
      <c r="P149" s="169">
        <f t="shared" si="21"/>
        <v>0</v>
      </c>
      <c r="Q149" s="169">
        <v>0</v>
      </c>
      <c r="R149" s="169">
        <f t="shared" si="22"/>
        <v>0</v>
      </c>
      <c r="S149" s="169">
        <v>0</v>
      </c>
      <c r="T149" s="170">
        <f t="shared" si="2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71" t="s">
        <v>147</v>
      </c>
      <c r="AT149" s="171" t="s">
        <v>192</v>
      </c>
      <c r="AU149" s="171" t="s">
        <v>136</v>
      </c>
      <c r="AY149" s="14" t="s">
        <v>129</v>
      </c>
      <c r="BE149" s="172">
        <f t="shared" si="24"/>
        <v>0</v>
      </c>
      <c r="BF149" s="172">
        <f t="shared" si="25"/>
        <v>0</v>
      </c>
      <c r="BG149" s="172">
        <f t="shared" si="26"/>
        <v>0</v>
      </c>
      <c r="BH149" s="172">
        <f t="shared" si="27"/>
        <v>0</v>
      </c>
      <c r="BI149" s="172">
        <f t="shared" si="28"/>
        <v>0</v>
      </c>
      <c r="BJ149" s="14" t="s">
        <v>136</v>
      </c>
      <c r="BK149" s="172">
        <f t="shared" si="29"/>
        <v>0</v>
      </c>
      <c r="BL149" s="14" t="s">
        <v>135</v>
      </c>
      <c r="BM149" s="171" t="s">
        <v>211</v>
      </c>
    </row>
    <row r="150" spans="1:65" s="2" customFormat="1" ht="21.75" customHeight="1">
      <c r="A150" s="29"/>
      <c r="B150" s="158"/>
      <c r="C150" s="159" t="s">
        <v>172</v>
      </c>
      <c r="D150" s="159" t="s">
        <v>131</v>
      </c>
      <c r="E150" s="160" t="s">
        <v>380</v>
      </c>
      <c r="F150" s="161" t="s">
        <v>381</v>
      </c>
      <c r="G150" s="162" t="s">
        <v>139</v>
      </c>
      <c r="H150" s="163">
        <v>36</v>
      </c>
      <c r="I150" s="164"/>
      <c r="J150" s="165">
        <f t="shared" si="20"/>
        <v>0</v>
      </c>
      <c r="K150" s="166"/>
      <c r="L150" s="30"/>
      <c r="M150" s="167" t="s">
        <v>1</v>
      </c>
      <c r="N150" s="168" t="s">
        <v>35</v>
      </c>
      <c r="O150" s="55"/>
      <c r="P150" s="169">
        <f t="shared" si="21"/>
        <v>0</v>
      </c>
      <c r="Q150" s="169">
        <v>0</v>
      </c>
      <c r="R150" s="169">
        <f t="shared" si="22"/>
        <v>0</v>
      </c>
      <c r="S150" s="169">
        <v>0</v>
      </c>
      <c r="T150" s="170">
        <f t="shared" si="2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71" t="s">
        <v>135</v>
      </c>
      <c r="AT150" s="171" t="s">
        <v>131</v>
      </c>
      <c r="AU150" s="171" t="s">
        <v>136</v>
      </c>
      <c r="AY150" s="14" t="s">
        <v>129</v>
      </c>
      <c r="BE150" s="172">
        <f t="shared" si="24"/>
        <v>0</v>
      </c>
      <c r="BF150" s="172">
        <f t="shared" si="25"/>
        <v>0</v>
      </c>
      <c r="BG150" s="172">
        <f t="shared" si="26"/>
        <v>0</v>
      </c>
      <c r="BH150" s="172">
        <f t="shared" si="27"/>
        <v>0</v>
      </c>
      <c r="BI150" s="172">
        <f t="shared" si="28"/>
        <v>0</v>
      </c>
      <c r="BJ150" s="14" t="s">
        <v>136</v>
      </c>
      <c r="BK150" s="172">
        <f t="shared" si="29"/>
        <v>0</v>
      </c>
      <c r="BL150" s="14" t="s">
        <v>135</v>
      </c>
      <c r="BM150" s="171" t="s">
        <v>214</v>
      </c>
    </row>
    <row r="151" spans="1:65" s="2" customFormat="1" ht="21.75" customHeight="1">
      <c r="A151" s="29"/>
      <c r="B151" s="158"/>
      <c r="C151" s="173" t="s">
        <v>215</v>
      </c>
      <c r="D151" s="173" t="s">
        <v>192</v>
      </c>
      <c r="E151" s="174" t="s">
        <v>193</v>
      </c>
      <c r="F151" s="175" t="s">
        <v>194</v>
      </c>
      <c r="G151" s="176" t="s">
        <v>195</v>
      </c>
      <c r="H151" s="177">
        <v>36.36</v>
      </c>
      <c r="I151" s="178"/>
      <c r="J151" s="179">
        <f t="shared" si="20"/>
        <v>0</v>
      </c>
      <c r="K151" s="180"/>
      <c r="L151" s="181"/>
      <c r="M151" s="182" t="s">
        <v>1</v>
      </c>
      <c r="N151" s="183" t="s">
        <v>35</v>
      </c>
      <c r="O151" s="55"/>
      <c r="P151" s="169">
        <f t="shared" si="21"/>
        <v>0</v>
      </c>
      <c r="Q151" s="169">
        <v>0</v>
      </c>
      <c r="R151" s="169">
        <f t="shared" si="22"/>
        <v>0</v>
      </c>
      <c r="S151" s="169">
        <v>0</v>
      </c>
      <c r="T151" s="170">
        <f t="shared" si="2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71" t="s">
        <v>147</v>
      </c>
      <c r="AT151" s="171" t="s">
        <v>192</v>
      </c>
      <c r="AU151" s="171" t="s">
        <v>136</v>
      </c>
      <c r="AY151" s="14" t="s">
        <v>129</v>
      </c>
      <c r="BE151" s="172">
        <f t="shared" si="24"/>
        <v>0</v>
      </c>
      <c r="BF151" s="172">
        <f t="shared" si="25"/>
        <v>0</v>
      </c>
      <c r="BG151" s="172">
        <f t="shared" si="26"/>
        <v>0</v>
      </c>
      <c r="BH151" s="172">
        <f t="shared" si="27"/>
        <v>0</v>
      </c>
      <c r="BI151" s="172">
        <f t="shared" si="28"/>
        <v>0</v>
      </c>
      <c r="BJ151" s="14" t="s">
        <v>136</v>
      </c>
      <c r="BK151" s="172">
        <f t="shared" si="29"/>
        <v>0</v>
      </c>
      <c r="BL151" s="14" t="s">
        <v>135</v>
      </c>
      <c r="BM151" s="171" t="s">
        <v>218</v>
      </c>
    </row>
    <row r="152" spans="1:65" s="2" customFormat="1" ht="21.75" customHeight="1">
      <c r="A152" s="29"/>
      <c r="B152" s="158"/>
      <c r="C152" s="159" t="s">
        <v>175</v>
      </c>
      <c r="D152" s="159" t="s">
        <v>131</v>
      </c>
      <c r="E152" s="160" t="s">
        <v>197</v>
      </c>
      <c r="F152" s="161" t="s">
        <v>198</v>
      </c>
      <c r="G152" s="162" t="s">
        <v>143</v>
      </c>
      <c r="H152" s="163">
        <v>2.6</v>
      </c>
      <c r="I152" s="164"/>
      <c r="J152" s="165">
        <f t="shared" si="20"/>
        <v>0</v>
      </c>
      <c r="K152" s="166"/>
      <c r="L152" s="30"/>
      <c r="M152" s="167" t="s">
        <v>1</v>
      </c>
      <c r="N152" s="168" t="s">
        <v>35</v>
      </c>
      <c r="O152" s="55"/>
      <c r="P152" s="169">
        <f t="shared" si="21"/>
        <v>0</v>
      </c>
      <c r="Q152" s="169">
        <v>0</v>
      </c>
      <c r="R152" s="169">
        <f t="shared" si="22"/>
        <v>0</v>
      </c>
      <c r="S152" s="169">
        <v>0</v>
      </c>
      <c r="T152" s="170">
        <f t="shared" si="23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71" t="s">
        <v>135</v>
      </c>
      <c r="AT152" s="171" t="s">
        <v>131</v>
      </c>
      <c r="AU152" s="171" t="s">
        <v>136</v>
      </c>
      <c r="AY152" s="14" t="s">
        <v>129</v>
      </c>
      <c r="BE152" s="172">
        <f t="shared" si="24"/>
        <v>0</v>
      </c>
      <c r="BF152" s="172">
        <f t="shared" si="25"/>
        <v>0</v>
      </c>
      <c r="BG152" s="172">
        <f t="shared" si="26"/>
        <v>0</v>
      </c>
      <c r="BH152" s="172">
        <f t="shared" si="27"/>
        <v>0</v>
      </c>
      <c r="BI152" s="172">
        <f t="shared" si="28"/>
        <v>0</v>
      </c>
      <c r="BJ152" s="14" t="s">
        <v>136</v>
      </c>
      <c r="BK152" s="172">
        <f t="shared" si="29"/>
        <v>0</v>
      </c>
      <c r="BL152" s="14" t="s">
        <v>135</v>
      </c>
      <c r="BM152" s="171" t="s">
        <v>221</v>
      </c>
    </row>
    <row r="153" spans="1:65" s="2" customFormat="1" ht="21.75" customHeight="1">
      <c r="A153" s="29"/>
      <c r="B153" s="158"/>
      <c r="C153" s="159" t="s">
        <v>224</v>
      </c>
      <c r="D153" s="159" t="s">
        <v>131</v>
      </c>
      <c r="E153" s="160" t="s">
        <v>305</v>
      </c>
      <c r="F153" s="161" t="s">
        <v>306</v>
      </c>
      <c r="G153" s="162" t="s">
        <v>139</v>
      </c>
      <c r="H153" s="163">
        <v>26</v>
      </c>
      <c r="I153" s="164"/>
      <c r="J153" s="165">
        <f t="shared" si="20"/>
        <v>0</v>
      </c>
      <c r="K153" s="166"/>
      <c r="L153" s="30"/>
      <c r="M153" s="167" t="s">
        <v>1</v>
      </c>
      <c r="N153" s="168" t="s">
        <v>35</v>
      </c>
      <c r="O153" s="55"/>
      <c r="P153" s="169">
        <f t="shared" si="21"/>
        <v>0</v>
      </c>
      <c r="Q153" s="169">
        <v>0</v>
      </c>
      <c r="R153" s="169">
        <f t="shared" si="22"/>
        <v>0</v>
      </c>
      <c r="S153" s="169">
        <v>0</v>
      </c>
      <c r="T153" s="170">
        <f t="shared" si="23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71" t="s">
        <v>135</v>
      </c>
      <c r="AT153" s="171" t="s">
        <v>131</v>
      </c>
      <c r="AU153" s="171" t="s">
        <v>136</v>
      </c>
      <c r="AY153" s="14" t="s">
        <v>129</v>
      </c>
      <c r="BE153" s="172">
        <f t="shared" si="24"/>
        <v>0</v>
      </c>
      <c r="BF153" s="172">
        <f t="shared" si="25"/>
        <v>0</v>
      </c>
      <c r="BG153" s="172">
        <f t="shared" si="26"/>
        <v>0</v>
      </c>
      <c r="BH153" s="172">
        <f t="shared" si="27"/>
        <v>0</v>
      </c>
      <c r="BI153" s="172">
        <f t="shared" si="28"/>
        <v>0</v>
      </c>
      <c r="BJ153" s="14" t="s">
        <v>136</v>
      </c>
      <c r="BK153" s="172">
        <f t="shared" si="29"/>
        <v>0</v>
      </c>
      <c r="BL153" s="14" t="s">
        <v>135</v>
      </c>
      <c r="BM153" s="171" t="s">
        <v>227</v>
      </c>
    </row>
    <row r="154" spans="1:65" s="2" customFormat="1" ht="21.75" customHeight="1">
      <c r="A154" s="29"/>
      <c r="B154" s="158"/>
      <c r="C154" s="159" t="s">
        <v>179</v>
      </c>
      <c r="D154" s="159" t="s">
        <v>131</v>
      </c>
      <c r="E154" s="160" t="s">
        <v>307</v>
      </c>
      <c r="F154" s="161" t="s">
        <v>308</v>
      </c>
      <c r="G154" s="162" t="s">
        <v>139</v>
      </c>
      <c r="H154" s="163">
        <v>26</v>
      </c>
      <c r="I154" s="164"/>
      <c r="J154" s="165">
        <f t="shared" si="20"/>
        <v>0</v>
      </c>
      <c r="K154" s="166"/>
      <c r="L154" s="30"/>
      <c r="M154" s="167" t="s">
        <v>1</v>
      </c>
      <c r="N154" s="168" t="s">
        <v>35</v>
      </c>
      <c r="O154" s="55"/>
      <c r="P154" s="169">
        <f t="shared" si="21"/>
        <v>0</v>
      </c>
      <c r="Q154" s="169">
        <v>0</v>
      </c>
      <c r="R154" s="169">
        <f t="shared" si="22"/>
        <v>0</v>
      </c>
      <c r="S154" s="169">
        <v>0</v>
      </c>
      <c r="T154" s="170">
        <f t="shared" si="23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71" t="s">
        <v>135</v>
      </c>
      <c r="AT154" s="171" t="s">
        <v>131</v>
      </c>
      <c r="AU154" s="171" t="s">
        <v>136</v>
      </c>
      <c r="AY154" s="14" t="s">
        <v>129</v>
      </c>
      <c r="BE154" s="172">
        <f t="shared" si="24"/>
        <v>0</v>
      </c>
      <c r="BF154" s="172">
        <f t="shared" si="25"/>
        <v>0</v>
      </c>
      <c r="BG154" s="172">
        <f t="shared" si="26"/>
        <v>0</v>
      </c>
      <c r="BH154" s="172">
        <f t="shared" si="27"/>
        <v>0</v>
      </c>
      <c r="BI154" s="172">
        <f t="shared" si="28"/>
        <v>0</v>
      </c>
      <c r="BJ154" s="14" t="s">
        <v>136</v>
      </c>
      <c r="BK154" s="172">
        <f t="shared" si="29"/>
        <v>0</v>
      </c>
      <c r="BL154" s="14" t="s">
        <v>135</v>
      </c>
      <c r="BM154" s="171" t="s">
        <v>254</v>
      </c>
    </row>
    <row r="155" spans="1:65" s="2" customFormat="1" ht="33" customHeight="1">
      <c r="A155" s="29"/>
      <c r="B155" s="158"/>
      <c r="C155" s="159" t="s">
        <v>233</v>
      </c>
      <c r="D155" s="159" t="s">
        <v>131</v>
      </c>
      <c r="E155" s="160" t="s">
        <v>204</v>
      </c>
      <c r="F155" s="161" t="s">
        <v>205</v>
      </c>
      <c r="G155" s="162" t="s">
        <v>134</v>
      </c>
      <c r="H155" s="163">
        <v>1359.29</v>
      </c>
      <c r="I155" s="164"/>
      <c r="J155" s="165">
        <f t="shared" si="20"/>
        <v>0</v>
      </c>
      <c r="K155" s="166"/>
      <c r="L155" s="30"/>
      <c r="M155" s="167" t="s">
        <v>1</v>
      </c>
      <c r="N155" s="168" t="s">
        <v>35</v>
      </c>
      <c r="O155" s="55"/>
      <c r="P155" s="169">
        <f t="shared" si="21"/>
        <v>0</v>
      </c>
      <c r="Q155" s="169">
        <v>0</v>
      </c>
      <c r="R155" s="169">
        <f t="shared" si="22"/>
        <v>0</v>
      </c>
      <c r="S155" s="169">
        <v>0</v>
      </c>
      <c r="T155" s="170">
        <f t="shared" si="23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71" t="s">
        <v>135</v>
      </c>
      <c r="AT155" s="171" t="s">
        <v>131</v>
      </c>
      <c r="AU155" s="171" t="s">
        <v>136</v>
      </c>
      <c r="AY155" s="14" t="s">
        <v>129</v>
      </c>
      <c r="BE155" s="172">
        <f t="shared" si="24"/>
        <v>0</v>
      </c>
      <c r="BF155" s="172">
        <f t="shared" si="25"/>
        <v>0</v>
      </c>
      <c r="BG155" s="172">
        <f t="shared" si="26"/>
        <v>0</v>
      </c>
      <c r="BH155" s="172">
        <f t="shared" si="27"/>
        <v>0</v>
      </c>
      <c r="BI155" s="172">
        <f t="shared" si="28"/>
        <v>0</v>
      </c>
      <c r="BJ155" s="14" t="s">
        <v>136</v>
      </c>
      <c r="BK155" s="172">
        <f t="shared" si="29"/>
        <v>0</v>
      </c>
      <c r="BL155" s="14" t="s">
        <v>135</v>
      </c>
      <c r="BM155" s="171" t="s">
        <v>309</v>
      </c>
    </row>
    <row r="156" spans="1:65" s="2" customFormat="1" ht="21.75" customHeight="1">
      <c r="A156" s="29"/>
      <c r="B156" s="158"/>
      <c r="C156" s="159" t="s">
        <v>182</v>
      </c>
      <c r="D156" s="159" t="s">
        <v>131</v>
      </c>
      <c r="E156" s="160" t="s">
        <v>208</v>
      </c>
      <c r="F156" s="161" t="s">
        <v>209</v>
      </c>
      <c r="G156" s="162" t="s">
        <v>210</v>
      </c>
      <c r="H156" s="163">
        <v>354.25</v>
      </c>
      <c r="I156" s="164"/>
      <c r="J156" s="165">
        <f t="shared" si="20"/>
        <v>0</v>
      </c>
      <c r="K156" s="166"/>
      <c r="L156" s="30"/>
      <c r="M156" s="167" t="s">
        <v>1</v>
      </c>
      <c r="N156" s="168" t="s">
        <v>35</v>
      </c>
      <c r="O156" s="55"/>
      <c r="P156" s="169">
        <f t="shared" si="21"/>
        <v>0</v>
      </c>
      <c r="Q156" s="169">
        <v>0</v>
      </c>
      <c r="R156" s="169">
        <f t="shared" si="22"/>
        <v>0</v>
      </c>
      <c r="S156" s="169">
        <v>0</v>
      </c>
      <c r="T156" s="170">
        <f t="shared" si="23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71" t="s">
        <v>135</v>
      </c>
      <c r="AT156" s="171" t="s">
        <v>131</v>
      </c>
      <c r="AU156" s="171" t="s">
        <v>136</v>
      </c>
      <c r="AY156" s="14" t="s">
        <v>129</v>
      </c>
      <c r="BE156" s="172">
        <f t="shared" si="24"/>
        <v>0</v>
      </c>
      <c r="BF156" s="172">
        <f t="shared" si="25"/>
        <v>0</v>
      </c>
      <c r="BG156" s="172">
        <f t="shared" si="26"/>
        <v>0</v>
      </c>
      <c r="BH156" s="172">
        <f t="shared" si="27"/>
        <v>0</v>
      </c>
      <c r="BI156" s="172">
        <f t="shared" si="28"/>
        <v>0</v>
      </c>
      <c r="BJ156" s="14" t="s">
        <v>136</v>
      </c>
      <c r="BK156" s="172">
        <f t="shared" si="29"/>
        <v>0</v>
      </c>
      <c r="BL156" s="14" t="s">
        <v>135</v>
      </c>
      <c r="BM156" s="171" t="s">
        <v>346</v>
      </c>
    </row>
    <row r="157" spans="1:65" s="2" customFormat="1" ht="21.75" customHeight="1">
      <c r="A157" s="29"/>
      <c r="B157" s="158"/>
      <c r="C157" s="159" t="s">
        <v>236</v>
      </c>
      <c r="D157" s="159" t="s">
        <v>131</v>
      </c>
      <c r="E157" s="160" t="s">
        <v>212</v>
      </c>
      <c r="F157" s="161" t="s">
        <v>213</v>
      </c>
      <c r="G157" s="162" t="s">
        <v>210</v>
      </c>
      <c r="H157" s="163">
        <v>7085</v>
      </c>
      <c r="I157" s="164"/>
      <c r="J157" s="165">
        <f t="shared" si="20"/>
        <v>0</v>
      </c>
      <c r="K157" s="166"/>
      <c r="L157" s="30"/>
      <c r="M157" s="167" t="s">
        <v>1</v>
      </c>
      <c r="N157" s="168" t="s">
        <v>35</v>
      </c>
      <c r="O157" s="55"/>
      <c r="P157" s="169">
        <f t="shared" si="21"/>
        <v>0</v>
      </c>
      <c r="Q157" s="169">
        <v>0</v>
      </c>
      <c r="R157" s="169">
        <f t="shared" si="22"/>
        <v>0</v>
      </c>
      <c r="S157" s="169">
        <v>0</v>
      </c>
      <c r="T157" s="170">
        <f t="shared" si="2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71" t="s">
        <v>135</v>
      </c>
      <c r="AT157" s="171" t="s">
        <v>131</v>
      </c>
      <c r="AU157" s="171" t="s">
        <v>136</v>
      </c>
      <c r="AY157" s="14" t="s">
        <v>129</v>
      </c>
      <c r="BE157" s="172">
        <f t="shared" si="24"/>
        <v>0</v>
      </c>
      <c r="BF157" s="172">
        <f t="shared" si="25"/>
        <v>0</v>
      </c>
      <c r="BG157" s="172">
        <f t="shared" si="26"/>
        <v>0</v>
      </c>
      <c r="BH157" s="172">
        <f t="shared" si="27"/>
        <v>0</v>
      </c>
      <c r="BI157" s="172">
        <f t="shared" si="28"/>
        <v>0</v>
      </c>
      <c r="BJ157" s="14" t="s">
        <v>136</v>
      </c>
      <c r="BK157" s="172">
        <f t="shared" si="29"/>
        <v>0</v>
      </c>
      <c r="BL157" s="14" t="s">
        <v>135</v>
      </c>
      <c r="BM157" s="171" t="s">
        <v>348</v>
      </c>
    </row>
    <row r="158" spans="1:65" s="2" customFormat="1" ht="21.75" customHeight="1">
      <c r="A158" s="29"/>
      <c r="B158" s="158"/>
      <c r="C158" s="159" t="s">
        <v>186</v>
      </c>
      <c r="D158" s="159" t="s">
        <v>131</v>
      </c>
      <c r="E158" s="160" t="s">
        <v>216</v>
      </c>
      <c r="F158" s="161" t="s">
        <v>217</v>
      </c>
      <c r="G158" s="162" t="s">
        <v>210</v>
      </c>
      <c r="H158" s="163">
        <v>354</v>
      </c>
      <c r="I158" s="164"/>
      <c r="J158" s="165">
        <f t="shared" si="20"/>
        <v>0</v>
      </c>
      <c r="K158" s="166"/>
      <c r="L158" s="30"/>
      <c r="M158" s="167" t="s">
        <v>1</v>
      </c>
      <c r="N158" s="168" t="s">
        <v>35</v>
      </c>
      <c r="O158" s="55"/>
      <c r="P158" s="169">
        <f t="shared" si="21"/>
        <v>0</v>
      </c>
      <c r="Q158" s="169">
        <v>0</v>
      </c>
      <c r="R158" s="169">
        <f t="shared" si="22"/>
        <v>0</v>
      </c>
      <c r="S158" s="169">
        <v>0</v>
      </c>
      <c r="T158" s="170">
        <f t="shared" si="2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71" t="s">
        <v>135</v>
      </c>
      <c r="AT158" s="171" t="s">
        <v>131</v>
      </c>
      <c r="AU158" s="171" t="s">
        <v>136</v>
      </c>
      <c r="AY158" s="14" t="s">
        <v>129</v>
      </c>
      <c r="BE158" s="172">
        <f t="shared" si="24"/>
        <v>0</v>
      </c>
      <c r="BF158" s="172">
        <f t="shared" si="25"/>
        <v>0</v>
      </c>
      <c r="BG158" s="172">
        <f t="shared" si="26"/>
        <v>0</v>
      </c>
      <c r="BH158" s="172">
        <f t="shared" si="27"/>
        <v>0</v>
      </c>
      <c r="BI158" s="172">
        <f t="shared" si="28"/>
        <v>0</v>
      </c>
      <c r="BJ158" s="14" t="s">
        <v>136</v>
      </c>
      <c r="BK158" s="172">
        <f t="shared" si="29"/>
        <v>0</v>
      </c>
      <c r="BL158" s="14" t="s">
        <v>135</v>
      </c>
      <c r="BM158" s="171" t="s">
        <v>349</v>
      </c>
    </row>
    <row r="159" spans="1:65" s="2" customFormat="1" ht="16.5" customHeight="1">
      <c r="A159" s="29"/>
      <c r="B159" s="158"/>
      <c r="C159" s="159" t="s">
        <v>241</v>
      </c>
      <c r="D159" s="159" t="s">
        <v>131</v>
      </c>
      <c r="E159" s="160" t="s">
        <v>219</v>
      </c>
      <c r="F159" s="161" t="s">
        <v>347</v>
      </c>
      <c r="G159" s="162" t="s">
        <v>210</v>
      </c>
      <c r="H159" s="163">
        <v>354.25</v>
      </c>
      <c r="I159" s="164"/>
      <c r="J159" s="165">
        <f t="shared" si="20"/>
        <v>0</v>
      </c>
      <c r="K159" s="166"/>
      <c r="L159" s="30"/>
      <c r="M159" s="167" t="s">
        <v>1</v>
      </c>
      <c r="N159" s="168" t="s">
        <v>35</v>
      </c>
      <c r="O159" s="55"/>
      <c r="P159" s="169">
        <f t="shared" si="21"/>
        <v>0</v>
      </c>
      <c r="Q159" s="169">
        <v>0</v>
      </c>
      <c r="R159" s="169">
        <f t="shared" si="22"/>
        <v>0</v>
      </c>
      <c r="S159" s="169">
        <v>0</v>
      </c>
      <c r="T159" s="170">
        <f t="shared" si="2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71" t="s">
        <v>135</v>
      </c>
      <c r="AT159" s="171" t="s">
        <v>131</v>
      </c>
      <c r="AU159" s="171" t="s">
        <v>136</v>
      </c>
      <c r="AY159" s="14" t="s">
        <v>129</v>
      </c>
      <c r="BE159" s="172">
        <f t="shared" si="24"/>
        <v>0</v>
      </c>
      <c r="BF159" s="172">
        <f t="shared" si="25"/>
        <v>0</v>
      </c>
      <c r="BG159" s="172">
        <f t="shared" si="26"/>
        <v>0</v>
      </c>
      <c r="BH159" s="172">
        <f t="shared" si="27"/>
        <v>0</v>
      </c>
      <c r="BI159" s="172">
        <f t="shared" si="28"/>
        <v>0</v>
      </c>
      <c r="BJ159" s="14" t="s">
        <v>136</v>
      </c>
      <c r="BK159" s="172">
        <f t="shared" si="29"/>
        <v>0</v>
      </c>
      <c r="BL159" s="14" t="s">
        <v>135</v>
      </c>
      <c r="BM159" s="171" t="s">
        <v>355</v>
      </c>
    </row>
    <row r="160" spans="1:65" s="12" customFormat="1" ht="22.9" customHeight="1">
      <c r="B160" s="145"/>
      <c r="D160" s="146" t="s">
        <v>68</v>
      </c>
      <c r="E160" s="156" t="s">
        <v>222</v>
      </c>
      <c r="F160" s="156" t="s">
        <v>223</v>
      </c>
      <c r="I160" s="148"/>
      <c r="J160" s="157">
        <f>BK160</f>
        <v>0</v>
      </c>
      <c r="L160" s="145"/>
      <c r="M160" s="150"/>
      <c r="N160" s="151"/>
      <c r="O160" s="151"/>
      <c r="P160" s="152">
        <f>P161</f>
        <v>0</v>
      </c>
      <c r="Q160" s="151"/>
      <c r="R160" s="152">
        <f>R161</f>
        <v>0</v>
      </c>
      <c r="S160" s="151"/>
      <c r="T160" s="153">
        <f>T161</f>
        <v>0</v>
      </c>
      <c r="AR160" s="146" t="s">
        <v>77</v>
      </c>
      <c r="AT160" s="154" t="s">
        <v>68</v>
      </c>
      <c r="AU160" s="154" t="s">
        <v>77</v>
      </c>
      <c r="AY160" s="146" t="s">
        <v>129</v>
      </c>
      <c r="BK160" s="155">
        <f>BK161</f>
        <v>0</v>
      </c>
    </row>
    <row r="161" spans="1:65" s="2" customFormat="1" ht="21.75" customHeight="1">
      <c r="A161" s="29"/>
      <c r="B161" s="158"/>
      <c r="C161" s="159" t="s">
        <v>190</v>
      </c>
      <c r="D161" s="159" t="s">
        <v>131</v>
      </c>
      <c r="E161" s="160" t="s">
        <v>225</v>
      </c>
      <c r="F161" s="161" t="s">
        <v>226</v>
      </c>
      <c r="G161" s="162" t="s">
        <v>210</v>
      </c>
      <c r="H161" s="163">
        <v>400.08600000000001</v>
      </c>
      <c r="I161" s="164"/>
      <c r="J161" s="165">
        <f>ROUND(I161*H161,2)</f>
        <v>0</v>
      </c>
      <c r="K161" s="166"/>
      <c r="L161" s="30"/>
      <c r="M161" s="167" t="s">
        <v>1</v>
      </c>
      <c r="N161" s="168" t="s">
        <v>35</v>
      </c>
      <c r="O161" s="55"/>
      <c r="P161" s="169">
        <f>O161*H161</f>
        <v>0</v>
      </c>
      <c r="Q161" s="169">
        <v>0</v>
      </c>
      <c r="R161" s="169">
        <f>Q161*H161</f>
        <v>0</v>
      </c>
      <c r="S161" s="169">
        <v>0</v>
      </c>
      <c r="T161" s="170">
        <f>S161*H161</f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71" t="s">
        <v>135</v>
      </c>
      <c r="AT161" s="171" t="s">
        <v>131</v>
      </c>
      <c r="AU161" s="171" t="s">
        <v>136</v>
      </c>
      <c r="AY161" s="14" t="s">
        <v>129</v>
      </c>
      <c r="BE161" s="172">
        <f>IF(N161="základná",J161,0)</f>
        <v>0</v>
      </c>
      <c r="BF161" s="172">
        <f>IF(N161="znížená",J161,0)</f>
        <v>0</v>
      </c>
      <c r="BG161" s="172">
        <f>IF(N161="zákl. prenesená",J161,0)</f>
        <v>0</v>
      </c>
      <c r="BH161" s="172">
        <f>IF(N161="zníž. prenesená",J161,0)</f>
        <v>0</v>
      </c>
      <c r="BI161" s="172">
        <f>IF(N161="nulová",J161,0)</f>
        <v>0</v>
      </c>
      <c r="BJ161" s="14" t="s">
        <v>136</v>
      </c>
      <c r="BK161" s="172">
        <f>ROUND(I161*H161,2)</f>
        <v>0</v>
      </c>
      <c r="BL161" s="14" t="s">
        <v>135</v>
      </c>
      <c r="BM161" s="171" t="s">
        <v>358</v>
      </c>
    </row>
    <row r="162" spans="1:65" s="12" customFormat="1" ht="25.9" customHeight="1">
      <c r="B162" s="145"/>
      <c r="D162" s="146" t="s">
        <v>68</v>
      </c>
      <c r="E162" s="147" t="s">
        <v>249</v>
      </c>
      <c r="F162" s="147" t="s">
        <v>250</v>
      </c>
      <c r="I162" s="148"/>
      <c r="J162" s="149">
        <f>BK162</f>
        <v>0</v>
      </c>
      <c r="L162" s="145"/>
      <c r="M162" s="150"/>
      <c r="N162" s="151"/>
      <c r="O162" s="151"/>
      <c r="P162" s="152">
        <f>P163</f>
        <v>0</v>
      </c>
      <c r="Q162" s="151"/>
      <c r="R162" s="152">
        <f>R163</f>
        <v>0</v>
      </c>
      <c r="S162" s="151"/>
      <c r="T162" s="153">
        <f>T163</f>
        <v>0</v>
      </c>
      <c r="AR162" s="146" t="s">
        <v>148</v>
      </c>
      <c r="AT162" s="154" t="s">
        <v>68</v>
      </c>
      <c r="AU162" s="154" t="s">
        <v>69</v>
      </c>
      <c r="AY162" s="146" t="s">
        <v>129</v>
      </c>
      <c r="BK162" s="155">
        <f>BK163</f>
        <v>0</v>
      </c>
    </row>
    <row r="163" spans="1:65" s="2" customFormat="1" ht="33" customHeight="1">
      <c r="A163" s="29"/>
      <c r="B163" s="158"/>
      <c r="C163" s="159" t="s">
        <v>244</v>
      </c>
      <c r="D163" s="159" t="s">
        <v>131</v>
      </c>
      <c r="E163" s="160" t="s">
        <v>251</v>
      </c>
      <c r="F163" s="161" t="s">
        <v>252</v>
      </c>
      <c r="G163" s="162" t="s">
        <v>253</v>
      </c>
      <c r="H163" s="163">
        <v>1</v>
      </c>
      <c r="I163" s="164"/>
      <c r="J163" s="165">
        <f>ROUND(I163*H163,2)</f>
        <v>0</v>
      </c>
      <c r="K163" s="166"/>
      <c r="L163" s="30"/>
      <c r="M163" s="184" t="s">
        <v>1</v>
      </c>
      <c r="N163" s="185" t="s">
        <v>35</v>
      </c>
      <c r="O163" s="186"/>
      <c r="P163" s="187">
        <f>O163*H163</f>
        <v>0</v>
      </c>
      <c r="Q163" s="187">
        <v>0</v>
      </c>
      <c r="R163" s="187">
        <f>Q163*H163</f>
        <v>0</v>
      </c>
      <c r="S163" s="187">
        <v>0</v>
      </c>
      <c r="T163" s="188">
        <f>S163*H163</f>
        <v>0</v>
      </c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R163" s="171" t="s">
        <v>135</v>
      </c>
      <c r="AT163" s="171" t="s">
        <v>131</v>
      </c>
      <c r="AU163" s="171" t="s">
        <v>77</v>
      </c>
      <c r="AY163" s="14" t="s">
        <v>129</v>
      </c>
      <c r="BE163" s="172">
        <f>IF(N163="základná",J163,0)</f>
        <v>0</v>
      </c>
      <c r="BF163" s="172">
        <f>IF(N163="znížená",J163,0)</f>
        <v>0</v>
      </c>
      <c r="BG163" s="172">
        <f>IF(N163="zákl. prenesená",J163,0)</f>
        <v>0</v>
      </c>
      <c r="BH163" s="172">
        <f>IF(N163="zníž. prenesená",J163,0)</f>
        <v>0</v>
      </c>
      <c r="BI163" s="172">
        <f>IF(N163="nulová",J163,0)</f>
        <v>0</v>
      </c>
      <c r="BJ163" s="14" t="s">
        <v>136</v>
      </c>
      <c r="BK163" s="172">
        <f>ROUND(I163*H163,2)</f>
        <v>0</v>
      </c>
      <c r="BL163" s="14" t="s">
        <v>135</v>
      </c>
      <c r="BM163" s="171" t="s">
        <v>359</v>
      </c>
    </row>
    <row r="164" spans="1:65" s="2" customFormat="1" ht="6.95" customHeight="1">
      <c r="A164" s="29"/>
      <c r="B164" s="44"/>
      <c r="C164" s="45"/>
      <c r="D164" s="45"/>
      <c r="E164" s="45"/>
      <c r="F164" s="45"/>
      <c r="G164" s="45"/>
      <c r="H164" s="45"/>
      <c r="I164" s="117"/>
      <c r="J164" s="45"/>
      <c r="K164" s="45"/>
      <c r="L164" s="30"/>
      <c r="M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</sheetData>
  <autoFilter ref="C122:K163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6"/>
  <sheetViews>
    <sheetView showGridLines="0" topLeftCell="A111" workbookViewId="0">
      <selection activeCell="J116" sqref="J116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90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90"/>
      <c r="L2" s="189" t="s">
        <v>5</v>
      </c>
      <c r="M2" s="190"/>
      <c r="N2" s="190"/>
      <c r="O2" s="190"/>
      <c r="P2" s="190"/>
      <c r="Q2" s="190"/>
      <c r="R2" s="190"/>
      <c r="S2" s="190"/>
      <c r="T2" s="190"/>
      <c r="U2" s="190"/>
      <c r="V2" s="190"/>
      <c r="AT2" s="14" t="s">
        <v>99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91"/>
      <c r="J3" s="16"/>
      <c r="K3" s="16"/>
      <c r="L3" s="17"/>
      <c r="AT3" s="14" t="s">
        <v>69</v>
      </c>
    </row>
    <row r="4" spans="1:46" s="1" customFormat="1" ht="24.95" hidden="1" customHeight="1">
      <c r="B4" s="17"/>
      <c r="D4" s="18" t="s">
        <v>100</v>
      </c>
      <c r="I4" s="90"/>
      <c r="L4" s="17"/>
      <c r="M4" s="92" t="s">
        <v>9</v>
      </c>
      <c r="AT4" s="14" t="s">
        <v>3</v>
      </c>
    </row>
    <row r="5" spans="1:46" s="1" customFormat="1" ht="6.95" hidden="1" customHeight="1">
      <c r="B5" s="17"/>
      <c r="I5" s="90"/>
      <c r="L5" s="17"/>
    </row>
    <row r="6" spans="1:46" s="1" customFormat="1" ht="12" hidden="1" customHeight="1">
      <c r="B6" s="17"/>
      <c r="D6" s="24" t="s">
        <v>14</v>
      </c>
      <c r="I6" s="90"/>
      <c r="L6" s="17"/>
    </row>
    <row r="7" spans="1:46" s="1" customFormat="1" ht="16.5" hidden="1" customHeight="1">
      <c r="B7" s="17"/>
      <c r="E7" s="229" t="str">
        <f>'Rekapitulácia stavby'!K6</f>
        <v>Opravy a  rekonštrukcie miestnych komunikácií a chodníkov v Humennom</v>
      </c>
      <c r="F7" s="230"/>
      <c r="G7" s="230"/>
      <c r="H7" s="230"/>
      <c r="I7" s="90"/>
      <c r="L7" s="17"/>
    </row>
    <row r="8" spans="1:46" s="2" customFormat="1" ht="12" hidden="1" customHeight="1">
      <c r="A8" s="29"/>
      <c r="B8" s="30"/>
      <c r="C8" s="29"/>
      <c r="D8" s="24" t="s">
        <v>101</v>
      </c>
      <c r="E8" s="29"/>
      <c r="F8" s="29"/>
      <c r="G8" s="29"/>
      <c r="H8" s="29"/>
      <c r="I8" s="93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24.75" hidden="1" customHeight="1">
      <c r="A9" s="29"/>
      <c r="B9" s="30"/>
      <c r="C9" s="29"/>
      <c r="D9" s="29"/>
      <c r="E9" s="211" t="s">
        <v>382</v>
      </c>
      <c r="F9" s="228"/>
      <c r="G9" s="228"/>
      <c r="H9" s="228"/>
      <c r="I9" s="93"/>
      <c r="J9" s="29"/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idden="1">
      <c r="A10" s="29"/>
      <c r="B10" s="30"/>
      <c r="C10" s="29"/>
      <c r="D10" s="29"/>
      <c r="E10" s="29"/>
      <c r="F10" s="29"/>
      <c r="G10" s="29"/>
      <c r="H10" s="29"/>
      <c r="I10" s="93"/>
      <c r="J10" s="29"/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15</v>
      </c>
      <c r="E11" s="29"/>
      <c r="F11" s="22" t="s">
        <v>1</v>
      </c>
      <c r="G11" s="29"/>
      <c r="H11" s="29"/>
      <c r="I11" s="94" t="s">
        <v>16</v>
      </c>
      <c r="J11" s="22" t="s">
        <v>1</v>
      </c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17</v>
      </c>
      <c r="E12" s="29"/>
      <c r="F12" s="22" t="s">
        <v>18</v>
      </c>
      <c r="G12" s="29"/>
      <c r="H12" s="29"/>
      <c r="I12" s="94" t="s">
        <v>19</v>
      </c>
      <c r="J12" s="52">
        <f>'Rekapitulácia stavby'!AN8</f>
        <v>0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93"/>
      <c r="J13" s="29"/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20</v>
      </c>
      <c r="E14" s="29"/>
      <c r="F14" s="29"/>
      <c r="G14" s="29"/>
      <c r="H14" s="29"/>
      <c r="I14" s="94" t="s">
        <v>21</v>
      </c>
      <c r="J14" s="22" t="str">
        <f>IF('Rekapitulácia stavby'!AN10="","",'Rekapitulácia stavby'!AN10)</f>
        <v/>
      </c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94" t="s">
        <v>22</v>
      </c>
      <c r="J15" s="22" t="str">
        <f>IF('Rekapitulácia stavby'!AN11="","",'Rekapitulácia stavby'!AN11)</f>
        <v/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93"/>
      <c r="J16" s="29"/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23</v>
      </c>
      <c r="E17" s="29"/>
      <c r="F17" s="29"/>
      <c r="G17" s="29"/>
      <c r="H17" s="29"/>
      <c r="I17" s="94" t="s">
        <v>21</v>
      </c>
      <c r="J17" s="25" t="str">
        <f>'Rekapitulácia stavby'!AN13</f>
        <v>Vyplň údaj</v>
      </c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31" t="str">
        <f>'Rekapitulácia stavby'!E14</f>
        <v>Vyplň údaj</v>
      </c>
      <c r="F18" s="201"/>
      <c r="G18" s="201"/>
      <c r="H18" s="201"/>
      <c r="I18" s="94" t="s">
        <v>22</v>
      </c>
      <c r="J18" s="25" t="str">
        <f>'Rekapitulácia stavby'!AN14</f>
        <v>Vyplň údaj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93"/>
      <c r="J19" s="29"/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25</v>
      </c>
      <c r="E20" s="29"/>
      <c r="F20" s="29"/>
      <c r="G20" s="29"/>
      <c r="H20" s="29"/>
      <c r="I20" s="94" t="s">
        <v>21</v>
      </c>
      <c r="J20" s="22" t="str">
        <f>IF('Rekapitulácia stavby'!AN16="","",'Rekapitulácia stavby'!AN16)</f>
        <v/>
      </c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94" t="s">
        <v>22</v>
      </c>
      <c r="J21" s="22" t="str">
        <f>IF('Rekapitulácia stavby'!AN17="","",'Rekapitulácia stavby'!AN17)</f>
        <v/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93"/>
      <c r="J22" s="29"/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27</v>
      </c>
      <c r="E23" s="29"/>
      <c r="F23" s="29"/>
      <c r="G23" s="29"/>
      <c r="H23" s="29"/>
      <c r="I23" s="94" t="s">
        <v>21</v>
      </c>
      <c r="J23" s="22" t="str">
        <f>IF('Rekapitulácia stavby'!AN19="","",'Rekapitulácia stavby'!AN19)</f>
        <v/>
      </c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94" t="s">
        <v>22</v>
      </c>
      <c r="J24" s="22" t="str">
        <f>IF('Rekapitulácia stavby'!AN20="","",'Rekapitulácia stavby'!AN20)</f>
        <v/>
      </c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93"/>
      <c r="J25" s="29"/>
      <c r="K25" s="29"/>
      <c r="L25" s="3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28</v>
      </c>
      <c r="E26" s="29"/>
      <c r="F26" s="29"/>
      <c r="G26" s="29"/>
      <c r="H26" s="29"/>
      <c r="I26" s="93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5"/>
      <c r="B27" s="96"/>
      <c r="C27" s="95"/>
      <c r="D27" s="95"/>
      <c r="E27" s="205" t="s">
        <v>1</v>
      </c>
      <c r="F27" s="205"/>
      <c r="G27" s="205"/>
      <c r="H27" s="205"/>
      <c r="I27" s="97"/>
      <c r="J27" s="95"/>
      <c r="K27" s="95"/>
      <c r="L27" s="98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93"/>
      <c r="J28" s="29"/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3"/>
      <c r="E29" s="63"/>
      <c r="F29" s="63"/>
      <c r="G29" s="63"/>
      <c r="H29" s="63"/>
      <c r="I29" s="99"/>
      <c r="J29" s="63"/>
      <c r="K29" s="63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100" t="s">
        <v>29</v>
      </c>
      <c r="E30" s="29"/>
      <c r="F30" s="29"/>
      <c r="G30" s="29"/>
      <c r="H30" s="29"/>
      <c r="I30" s="93"/>
      <c r="J30" s="68">
        <f>ROUND(J122,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3"/>
      <c r="E31" s="63"/>
      <c r="F31" s="63"/>
      <c r="G31" s="63"/>
      <c r="H31" s="63"/>
      <c r="I31" s="99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31</v>
      </c>
      <c r="G32" s="29"/>
      <c r="H32" s="29"/>
      <c r="I32" s="101" t="s">
        <v>30</v>
      </c>
      <c r="J32" s="33" t="s">
        <v>32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102" t="s">
        <v>33</v>
      </c>
      <c r="E33" s="24" t="s">
        <v>34</v>
      </c>
      <c r="F33" s="103">
        <f>ROUND((SUM(BE122:BE145)),  2)</f>
        <v>0</v>
      </c>
      <c r="G33" s="29"/>
      <c r="H33" s="29"/>
      <c r="I33" s="104">
        <v>0.2</v>
      </c>
      <c r="J33" s="103">
        <f>ROUND(((SUM(BE122:BE145))*I33),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24" t="s">
        <v>35</v>
      </c>
      <c r="F34" s="103">
        <f>ROUND((SUM(BF122:BF145)),  2)</f>
        <v>0</v>
      </c>
      <c r="G34" s="29"/>
      <c r="H34" s="29"/>
      <c r="I34" s="104">
        <v>0.2</v>
      </c>
      <c r="J34" s="103">
        <f>ROUND(((SUM(BF122:BF145))*I34),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36</v>
      </c>
      <c r="F35" s="103">
        <f>ROUND((SUM(BG122:BG145)),  2)</f>
        <v>0</v>
      </c>
      <c r="G35" s="29"/>
      <c r="H35" s="29"/>
      <c r="I35" s="104">
        <v>0.2</v>
      </c>
      <c r="J35" s="10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37</v>
      </c>
      <c r="F36" s="103">
        <f>ROUND((SUM(BH122:BH145)),  2)</f>
        <v>0</v>
      </c>
      <c r="G36" s="29"/>
      <c r="H36" s="29"/>
      <c r="I36" s="104">
        <v>0.2</v>
      </c>
      <c r="J36" s="10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38</v>
      </c>
      <c r="F37" s="103">
        <f>ROUND((SUM(BI122:BI145)),  2)</f>
        <v>0</v>
      </c>
      <c r="G37" s="29"/>
      <c r="H37" s="29"/>
      <c r="I37" s="104">
        <v>0</v>
      </c>
      <c r="J37" s="10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93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5"/>
      <c r="D39" s="106" t="s">
        <v>39</v>
      </c>
      <c r="E39" s="57"/>
      <c r="F39" s="57"/>
      <c r="G39" s="107" t="s">
        <v>40</v>
      </c>
      <c r="H39" s="108" t="s">
        <v>41</v>
      </c>
      <c r="I39" s="109"/>
      <c r="J39" s="110">
        <f>SUM(J30:J37)</f>
        <v>0</v>
      </c>
      <c r="K39" s="111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93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I41" s="90"/>
      <c r="L41" s="17"/>
    </row>
    <row r="42" spans="1:31" s="1" customFormat="1" ht="14.45" hidden="1" customHeight="1">
      <c r="B42" s="17"/>
      <c r="I42" s="90"/>
      <c r="L42" s="17"/>
    </row>
    <row r="43" spans="1:31" s="1" customFormat="1" ht="14.45" hidden="1" customHeight="1">
      <c r="B43" s="17"/>
      <c r="I43" s="90"/>
      <c r="L43" s="17"/>
    </row>
    <row r="44" spans="1:31" s="1" customFormat="1" ht="14.45" hidden="1" customHeight="1">
      <c r="B44" s="17"/>
      <c r="I44" s="90"/>
      <c r="L44" s="17"/>
    </row>
    <row r="45" spans="1:31" s="1" customFormat="1" ht="14.45" hidden="1" customHeight="1">
      <c r="B45" s="17"/>
      <c r="I45" s="90"/>
      <c r="L45" s="17"/>
    </row>
    <row r="46" spans="1:31" s="1" customFormat="1" ht="14.45" hidden="1" customHeight="1">
      <c r="B46" s="17"/>
      <c r="I46" s="90"/>
      <c r="L46" s="17"/>
    </row>
    <row r="47" spans="1:31" s="1" customFormat="1" ht="14.45" hidden="1" customHeight="1">
      <c r="B47" s="17"/>
      <c r="I47" s="90"/>
      <c r="L47" s="17"/>
    </row>
    <row r="48" spans="1:31" s="1" customFormat="1" ht="14.45" hidden="1" customHeight="1">
      <c r="B48" s="17"/>
      <c r="I48" s="90"/>
      <c r="L48" s="17"/>
    </row>
    <row r="49" spans="1:31" s="1" customFormat="1" ht="14.45" hidden="1" customHeight="1">
      <c r="B49" s="17"/>
      <c r="I49" s="90"/>
      <c r="L49" s="17"/>
    </row>
    <row r="50" spans="1:31" s="2" customFormat="1" ht="14.45" hidden="1" customHeight="1">
      <c r="B50" s="39"/>
      <c r="D50" s="40" t="s">
        <v>42</v>
      </c>
      <c r="E50" s="41"/>
      <c r="F50" s="41"/>
      <c r="G50" s="40" t="s">
        <v>43</v>
      </c>
      <c r="H50" s="41"/>
      <c r="I50" s="112"/>
      <c r="J50" s="41"/>
      <c r="K50" s="41"/>
      <c r="L50" s="39"/>
    </row>
    <row r="51" spans="1:31" hidden="1">
      <c r="B51" s="17"/>
      <c r="L51" s="17"/>
    </row>
    <row r="52" spans="1:31" hidden="1">
      <c r="B52" s="17"/>
      <c r="L52" s="17"/>
    </row>
    <row r="53" spans="1:31" hidden="1">
      <c r="B53" s="17"/>
      <c r="L53" s="17"/>
    </row>
    <row r="54" spans="1:31" hidden="1">
      <c r="B54" s="17"/>
      <c r="L54" s="17"/>
    </row>
    <row r="55" spans="1:31" hidden="1">
      <c r="B55" s="17"/>
      <c r="L55" s="17"/>
    </row>
    <row r="56" spans="1:31" hidden="1">
      <c r="B56" s="17"/>
      <c r="L56" s="17"/>
    </row>
    <row r="57" spans="1:31" hidden="1">
      <c r="B57" s="17"/>
      <c r="L57" s="17"/>
    </row>
    <row r="58" spans="1:31" hidden="1">
      <c r="B58" s="17"/>
      <c r="L58" s="17"/>
    </row>
    <row r="59" spans="1:31" hidden="1">
      <c r="B59" s="17"/>
      <c r="L59" s="17"/>
    </row>
    <row r="60" spans="1:31" hidden="1">
      <c r="B60" s="17"/>
      <c r="L60" s="17"/>
    </row>
    <row r="61" spans="1:31" s="2" customFormat="1" ht="12.75" hidden="1">
      <c r="A61" s="29"/>
      <c r="B61" s="30"/>
      <c r="C61" s="29"/>
      <c r="D61" s="42" t="s">
        <v>44</v>
      </c>
      <c r="E61" s="32"/>
      <c r="F61" s="113" t="s">
        <v>45</v>
      </c>
      <c r="G61" s="42" t="s">
        <v>44</v>
      </c>
      <c r="H61" s="32"/>
      <c r="I61" s="114"/>
      <c r="J61" s="115" t="s">
        <v>45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idden="1">
      <c r="B62" s="17"/>
      <c r="L62" s="17"/>
    </row>
    <row r="63" spans="1:31" hidden="1">
      <c r="B63" s="17"/>
      <c r="L63" s="17"/>
    </row>
    <row r="64" spans="1:31" hidden="1">
      <c r="B64" s="17"/>
      <c r="L64" s="17"/>
    </row>
    <row r="65" spans="1:31" s="2" customFormat="1" ht="12.75" hidden="1">
      <c r="A65" s="29"/>
      <c r="B65" s="30"/>
      <c r="C65" s="29"/>
      <c r="D65" s="40" t="s">
        <v>46</v>
      </c>
      <c r="E65" s="43"/>
      <c r="F65" s="43"/>
      <c r="G65" s="40" t="s">
        <v>47</v>
      </c>
      <c r="H65" s="43"/>
      <c r="I65" s="116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idden="1">
      <c r="B66" s="17"/>
      <c r="L66" s="17"/>
    </row>
    <row r="67" spans="1:31" hidden="1">
      <c r="B67" s="17"/>
      <c r="L67" s="17"/>
    </row>
    <row r="68" spans="1:31" hidden="1">
      <c r="B68" s="17"/>
      <c r="L68" s="17"/>
    </row>
    <row r="69" spans="1:31" hidden="1">
      <c r="B69" s="17"/>
      <c r="L69" s="17"/>
    </row>
    <row r="70" spans="1:31" hidden="1">
      <c r="B70" s="17"/>
      <c r="L70" s="17"/>
    </row>
    <row r="71" spans="1:31" hidden="1">
      <c r="B71" s="17"/>
      <c r="L71" s="17"/>
    </row>
    <row r="72" spans="1:31" hidden="1">
      <c r="B72" s="17"/>
      <c r="L72" s="17"/>
    </row>
    <row r="73" spans="1:31" hidden="1">
      <c r="B73" s="17"/>
      <c r="L73" s="17"/>
    </row>
    <row r="74" spans="1:31" hidden="1">
      <c r="B74" s="17"/>
      <c r="L74" s="17"/>
    </row>
    <row r="75" spans="1:31" hidden="1">
      <c r="B75" s="17"/>
      <c r="L75" s="17"/>
    </row>
    <row r="76" spans="1:31" s="2" customFormat="1" ht="12.75" hidden="1">
      <c r="A76" s="29"/>
      <c r="B76" s="30"/>
      <c r="C76" s="29"/>
      <c r="D76" s="42" t="s">
        <v>44</v>
      </c>
      <c r="E76" s="32"/>
      <c r="F76" s="113" t="s">
        <v>45</v>
      </c>
      <c r="G76" s="42" t="s">
        <v>44</v>
      </c>
      <c r="H76" s="32"/>
      <c r="I76" s="114"/>
      <c r="J76" s="115" t="s">
        <v>45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4"/>
      <c r="C77" s="45"/>
      <c r="D77" s="45"/>
      <c r="E77" s="45"/>
      <c r="F77" s="45"/>
      <c r="G77" s="45"/>
      <c r="H77" s="45"/>
      <c r="I77" s="117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idden="1"/>
    <row r="79" spans="1:31" hidden="1"/>
    <row r="80" spans="1:31" hidden="1"/>
    <row r="81" spans="1:47" s="2" customFormat="1" ht="6.95" hidden="1" customHeight="1">
      <c r="A81" s="29"/>
      <c r="B81" s="46"/>
      <c r="C81" s="47"/>
      <c r="D81" s="47"/>
      <c r="E81" s="47"/>
      <c r="F81" s="47"/>
      <c r="G81" s="47"/>
      <c r="H81" s="47"/>
      <c r="I81" s="118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103</v>
      </c>
      <c r="D82" s="29"/>
      <c r="E82" s="29"/>
      <c r="F82" s="29"/>
      <c r="G82" s="29"/>
      <c r="H82" s="29"/>
      <c r="I82" s="93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93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93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9" t="str">
        <f>E7</f>
        <v>Opravy a  rekonštrukcie miestnych komunikácií a chodníkov v Humennom</v>
      </c>
      <c r="F85" s="230"/>
      <c r="G85" s="230"/>
      <c r="H85" s="230"/>
      <c r="I85" s="93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101</v>
      </c>
      <c r="D86" s="29"/>
      <c r="E86" s="29"/>
      <c r="F86" s="29"/>
      <c r="G86" s="29"/>
      <c r="H86" s="29"/>
      <c r="I86" s="93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24.75" hidden="1" customHeight="1">
      <c r="A87" s="29"/>
      <c r="B87" s="30"/>
      <c r="C87" s="29"/>
      <c r="D87" s="29"/>
      <c r="E87" s="211" t="str">
        <f>E9</f>
        <v>8. - Oprava asfaltového povrchu pred nákupným centrom na ul. SNP</v>
      </c>
      <c r="F87" s="228"/>
      <c r="G87" s="228"/>
      <c r="H87" s="228"/>
      <c r="I87" s="93"/>
      <c r="J87" s="29"/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93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17</v>
      </c>
      <c r="D89" s="29"/>
      <c r="E89" s="29"/>
      <c r="F89" s="22" t="str">
        <f>F12</f>
        <v xml:space="preserve"> </v>
      </c>
      <c r="G89" s="29"/>
      <c r="H89" s="29"/>
      <c r="I89" s="94" t="s">
        <v>19</v>
      </c>
      <c r="J89" s="52">
        <f>IF(J12="","",J12)</f>
        <v>0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93"/>
      <c r="J90" s="29"/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20</v>
      </c>
      <c r="D91" s="29"/>
      <c r="E91" s="29"/>
      <c r="F91" s="22" t="str">
        <f>E15</f>
        <v xml:space="preserve"> </v>
      </c>
      <c r="G91" s="29"/>
      <c r="H91" s="29"/>
      <c r="I91" s="94" t="s">
        <v>25</v>
      </c>
      <c r="J91" s="27" t="str">
        <f>E21</f>
        <v xml:space="preserve"> </v>
      </c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23</v>
      </c>
      <c r="D92" s="29"/>
      <c r="E92" s="29"/>
      <c r="F92" s="22" t="str">
        <f>IF(E18="","",E18)</f>
        <v>Vyplň údaj</v>
      </c>
      <c r="G92" s="29"/>
      <c r="H92" s="29"/>
      <c r="I92" s="94" t="s">
        <v>27</v>
      </c>
      <c r="J92" s="27" t="str">
        <f>E24</f>
        <v xml:space="preserve"> </v>
      </c>
      <c r="K92" s="29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93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9" t="s">
        <v>104</v>
      </c>
      <c r="D94" s="105"/>
      <c r="E94" s="105"/>
      <c r="F94" s="105"/>
      <c r="G94" s="105"/>
      <c r="H94" s="105"/>
      <c r="I94" s="120"/>
      <c r="J94" s="121" t="s">
        <v>105</v>
      </c>
      <c r="K94" s="105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93"/>
      <c r="J95" s="29"/>
      <c r="K95" s="29"/>
      <c r="L95" s="3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22" t="s">
        <v>106</v>
      </c>
      <c r="D96" s="29"/>
      <c r="E96" s="29"/>
      <c r="F96" s="29"/>
      <c r="G96" s="29"/>
      <c r="H96" s="29"/>
      <c r="I96" s="93"/>
      <c r="J96" s="68">
        <f>J122</f>
        <v>0</v>
      </c>
      <c r="K96" s="29"/>
      <c r="L96" s="3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107</v>
      </c>
    </row>
    <row r="97" spans="1:31" s="9" customFormat="1" ht="24.95" hidden="1" customHeight="1">
      <c r="B97" s="123"/>
      <c r="D97" s="124" t="s">
        <v>256</v>
      </c>
      <c r="E97" s="125"/>
      <c r="F97" s="125"/>
      <c r="G97" s="125"/>
      <c r="H97" s="125"/>
      <c r="I97" s="126"/>
      <c r="J97" s="127">
        <f>J123</f>
        <v>0</v>
      </c>
      <c r="L97" s="123"/>
    </row>
    <row r="98" spans="1:31" s="10" customFormat="1" ht="19.899999999999999" hidden="1" customHeight="1">
      <c r="B98" s="128"/>
      <c r="D98" s="129" t="s">
        <v>109</v>
      </c>
      <c r="E98" s="130"/>
      <c r="F98" s="130"/>
      <c r="G98" s="130"/>
      <c r="H98" s="130"/>
      <c r="I98" s="131"/>
      <c r="J98" s="132">
        <f>J124</f>
        <v>0</v>
      </c>
      <c r="L98" s="128"/>
    </row>
    <row r="99" spans="1:31" s="10" customFormat="1" ht="19.899999999999999" hidden="1" customHeight="1">
      <c r="B99" s="128"/>
      <c r="D99" s="129" t="s">
        <v>110</v>
      </c>
      <c r="E99" s="130"/>
      <c r="F99" s="130"/>
      <c r="G99" s="130"/>
      <c r="H99" s="130"/>
      <c r="I99" s="131"/>
      <c r="J99" s="132">
        <f>J126</f>
        <v>0</v>
      </c>
      <c r="L99" s="128"/>
    </row>
    <row r="100" spans="1:31" s="10" customFormat="1" ht="19.899999999999999" hidden="1" customHeight="1">
      <c r="B100" s="128"/>
      <c r="D100" s="129" t="s">
        <v>312</v>
      </c>
      <c r="E100" s="130"/>
      <c r="F100" s="130"/>
      <c r="G100" s="130"/>
      <c r="H100" s="130"/>
      <c r="I100" s="131"/>
      <c r="J100" s="132">
        <f>J131</f>
        <v>0</v>
      </c>
      <c r="L100" s="128"/>
    </row>
    <row r="101" spans="1:31" s="10" customFormat="1" ht="19.899999999999999" hidden="1" customHeight="1">
      <c r="B101" s="128"/>
      <c r="D101" s="129" t="s">
        <v>111</v>
      </c>
      <c r="E101" s="130"/>
      <c r="F101" s="130"/>
      <c r="G101" s="130"/>
      <c r="H101" s="130"/>
      <c r="I101" s="131"/>
      <c r="J101" s="132">
        <f>J135</f>
        <v>0</v>
      </c>
      <c r="L101" s="128"/>
    </row>
    <row r="102" spans="1:31" s="10" customFormat="1" ht="19.899999999999999" hidden="1" customHeight="1">
      <c r="B102" s="128"/>
      <c r="D102" s="129" t="s">
        <v>112</v>
      </c>
      <c r="E102" s="130"/>
      <c r="F102" s="130"/>
      <c r="G102" s="130"/>
      <c r="H102" s="130"/>
      <c r="I102" s="131"/>
      <c r="J102" s="132">
        <f>J144</f>
        <v>0</v>
      </c>
      <c r="L102" s="128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93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4"/>
      <c r="C104" s="45"/>
      <c r="D104" s="45"/>
      <c r="E104" s="45"/>
      <c r="F104" s="45"/>
      <c r="G104" s="45"/>
      <c r="H104" s="45"/>
      <c r="I104" s="117"/>
      <c r="J104" s="45"/>
      <c r="K104" s="45"/>
      <c r="L104" s="3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idden="1"/>
    <row r="106" spans="1:31" hidden="1"/>
    <row r="107" spans="1:31" hidden="1"/>
    <row r="108" spans="1:31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118"/>
      <c r="J108" s="47"/>
      <c r="K108" s="47"/>
      <c r="L108" s="3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115</v>
      </c>
      <c r="D109" s="29"/>
      <c r="E109" s="29"/>
      <c r="F109" s="29"/>
      <c r="G109" s="29"/>
      <c r="H109" s="29"/>
      <c r="I109" s="93"/>
      <c r="J109" s="29"/>
      <c r="K109" s="29"/>
      <c r="L109" s="3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93"/>
      <c r="J110" s="29"/>
      <c r="K110" s="29"/>
      <c r="L110" s="3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14</v>
      </c>
      <c r="D111" s="29"/>
      <c r="E111" s="29"/>
      <c r="F111" s="29"/>
      <c r="G111" s="29"/>
      <c r="H111" s="29"/>
      <c r="I111" s="93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9" t="str">
        <f>E7</f>
        <v>Opravy a  rekonštrukcie miestnych komunikácií a chodníkov v Humennom</v>
      </c>
      <c r="F112" s="230"/>
      <c r="G112" s="230"/>
      <c r="H112" s="230"/>
      <c r="I112" s="93"/>
      <c r="J112" s="29"/>
      <c r="K112" s="29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101</v>
      </c>
      <c r="D113" s="29"/>
      <c r="E113" s="29"/>
      <c r="F113" s="29"/>
      <c r="G113" s="29"/>
      <c r="H113" s="29"/>
      <c r="I113" s="93"/>
      <c r="J113" s="29"/>
      <c r="K113" s="29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24.75" customHeight="1">
      <c r="A114" s="29"/>
      <c r="B114" s="30"/>
      <c r="C114" s="29"/>
      <c r="D114" s="29"/>
      <c r="E114" s="211" t="str">
        <f>E9</f>
        <v>8. - Oprava asfaltového povrchu pred nákupným centrom na ul. SNP</v>
      </c>
      <c r="F114" s="228"/>
      <c r="G114" s="228"/>
      <c r="H114" s="228"/>
      <c r="I114" s="93"/>
      <c r="J114" s="29"/>
      <c r="K114" s="29"/>
      <c r="L114" s="3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93"/>
      <c r="J115" s="29"/>
      <c r="K115" s="29"/>
      <c r="L115" s="3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17</v>
      </c>
      <c r="D116" s="29"/>
      <c r="E116" s="29"/>
      <c r="F116" s="22" t="str">
        <f>F12</f>
        <v xml:space="preserve"> </v>
      </c>
      <c r="G116" s="29"/>
      <c r="H116" s="29"/>
      <c r="I116" s="94" t="s">
        <v>19</v>
      </c>
      <c r="J116" s="52"/>
      <c r="K116" s="29"/>
      <c r="L116" s="3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93"/>
      <c r="J117" s="29"/>
      <c r="K117" s="29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20</v>
      </c>
      <c r="D118" s="29"/>
      <c r="E118" s="29"/>
      <c r="F118" s="22" t="str">
        <f>E15</f>
        <v xml:space="preserve"> </v>
      </c>
      <c r="G118" s="29"/>
      <c r="H118" s="29"/>
      <c r="I118" s="94" t="s">
        <v>25</v>
      </c>
      <c r="J118" s="27" t="str">
        <f>E21</f>
        <v xml:space="preserve"> </v>
      </c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23</v>
      </c>
      <c r="D119" s="29"/>
      <c r="E119" s="29"/>
      <c r="F119" s="22" t="str">
        <f>IF(E18="","",E18)</f>
        <v>Vyplň údaj</v>
      </c>
      <c r="G119" s="29"/>
      <c r="H119" s="29"/>
      <c r="I119" s="94" t="s">
        <v>27</v>
      </c>
      <c r="J119" s="27" t="str">
        <f>E24</f>
        <v xml:space="preserve"> </v>
      </c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93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33"/>
      <c r="B121" s="134"/>
      <c r="C121" s="135" t="s">
        <v>116</v>
      </c>
      <c r="D121" s="136" t="s">
        <v>54</v>
      </c>
      <c r="E121" s="136" t="s">
        <v>50</v>
      </c>
      <c r="F121" s="136" t="s">
        <v>51</v>
      </c>
      <c r="G121" s="136" t="s">
        <v>117</v>
      </c>
      <c r="H121" s="136" t="s">
        <v>118</v>
      </c>
      <c r="I121" s="137" t="s">
        <v>119</v>
      </c>
      <c r="J121" s="138" t="s">
        <v>105</v>
      </c>
      <c r="K121" s="139" t="s">
        <v>120</v>
      </c>
      <c r="L121" s="140"/>
      <c r="M121" s="59" t="s">
        <v>1</v>
      </c>
      <c r="N121" s="60" t="s">
        <v>33</v>
      </c>
      <c r="O121" s="60" t="s">
        <v>121</v>
      </c>
      <c r="P121" s="60" t="s">
        <v>122</v>
      </c>
      <c r="Q121" s="60" t="s">
        <v>123</v>
      </c>
      <c r="R121" s="60" t="s">
        <v>124</v>
      </c>
      <c r="S121" s="60" t="s">
        <v>125</v>
      </c>
      <c r="T121" s="61" t="s">
        <v>126</v>
      </c>
      <c r="U121" s="133"/>
      <c r="V121" s="133"/>
      <c r="W121" s="133"/>
      <c r="X121" s="133"/>
      <c r="Y121" s="133"/>
      <c r="Z121" s="133"/>
      <c r="AA121" s="133"/>
      <c r="AB121" s="133"/>
      <c r="AC121" s="133"/>
      <c r="AD121" s="133"/>
      <c r="AE121" s="133"/>
    </row>
    <row r="122" spans="1:65" s="2" customFormat="1" ht="22.9" customHeight="1">
      <c r="A122" s="29"/>
      <c r="B122" s="30"/>
      <c r="C122" s="66" t="s">
        <v>106</v>
      </c>
      <c r="D122" s="29"/>
      <c r="E122" s="29"/>
      <c r="F122" s="29"/>
      <c r="G122" s="29"/>
      <c r="H122" s="29"/>
      <c r="I122" s="93"/>
      <c r="J122" s="141">
        <f>BK122</f>
        <v>0</v>
      </c>
      <c r="K122" s="29"/>
      <c r="L122" s="30"/>
      <c r="M122" s="62"/>
      <c r="N122" s="53"/>
      <c r="O122" s="63"/>
      <c r="P122" s="142">
        <f>P123</f>
        <v>0</v>
      </c>
      <c r="Q122" s="63"/>
      <c r="R122" s="142">
        <f>R123</f>
        <v>239.92686551999998</v>
      </c>
      <c r="S122" s="63"/>
      <c r="T122" s="143">
        <f>T123</f>
        <v>226.06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68</v>
      </c>
      <c r="AU122" s="14" t="s">
        <v>107</v>
      </c>
      <c r="BK122" s="144">
        <f>BK123</f>
        <v>0</v>
      </c>
    </row>
    <row r="123" spans="1:65" s="12" customFormat="1" ht="25.9" customHeight="1">
      <c r="B123" s="145"/>
      <c r="D123" s="146" t="s">
        <v>68</v>
      </c>
      <c r="E123" s="147" t="s">
        <v>127</v>
      </c>
      <c r="F123" s="147" t="s">
        <v>257</v>
      </c>
      <c r="I123" s="148"/>
      <c r="J123" s="149">
        <f>BK123</f>
        <v>0</v>
      </c>
      <c r="L123" s="145"/>
      <c r="M123" s="150"/>
      <c r="N123" s="151"/>
      <c r="O123" s="151"/>
      <c r="P123" s="152">
        <f>P124+P126+P131+P135+P144</f>
        <v>0</v>
      </c>
      <c r="Q123" s="151"/>
      <c r="R123" s="152">
        <f>R124+R126+R131+R135+R144</f>
        <v>239.92686551999998</v>
      </c>
      <c r="S123" s="151"/>
      <c r="T123" s="153">
        <f>T124+T126+T131+T135+T144</f>
        <v>226.06</v>
      </c>
      <c r="AR123" s="146" t="s">
        <v>77</v>
      </c>
      <c r="AT123" s="154" t="s">
        <v>68</v>
      </c>
      <c r="AU123" s="154" t="s">
        <v>69</v>
      </c>
      <c r="AY123" s="146" t="s">
        <v>129</v>
      </c>
      <c r="BK123" s="155">
        <f>BK124+BK126+BK131+BK135+BK144</f>
        <v>0</v>
      </c>
    </row>
    <row r="124" spans="1:65" s="12" customFormat="1" ht="22.9" customHeight="1">
      <c r="B124" s="145"/>
      <c r="D124" s="146" t="s">
        <v>68</v>
      </c>
      <c r="E124" s="156" t="s">
        <v>77</v>
      </c>
      <c r="F124" s="156" t="s">
        <v>130</v>
      </c>
      <c r="I124" s="148"/>
      <c r="J124" s="157">
        <f>BK124</f>
        <v>0</v>
      </c>
      <c r="L124" s="145"/>
      <c r="M124" s="150"/>
      <c r="N124" s="151"/>
      <c r="O124" s="151"/>
      <c r="P124" s="152">
        <f>P125</f>
        <v>0</v>
      </c>
      <c r="Q124" s="151"/>
      <c r="R124" s="152">
        <f>R125</f>
        <v>0.17800000000000002</v>
      </c>
      <c r="S124" s="151"/>
      <c r="T124" s="153">
        <f>T125</f>
        <v>226.06</v>
      </c>
      <c r="AR124" s="146" t="s">
        <v>77</v>
      </c>
      <c r="AT124" s="154" t="s">
        <v>68</v>
      </c>
      <c r="AU124" s="154" t="s">
        <v>77</v>
      </c>
      <c r="AY124" s="146" t="s">
        <v>129</v>
      </c>
      <c r="BK124" s="155">
        <f>BK125</f>
        <v>0</v>
      </c>
    </row>
    <row r="125" spans="1:65" s="2" customFormat="1" ht="33" customHeight="1">
      <c r="A125" s="29"/>
      <c r="B125" s="158"/>
      <c r="C125" s="159" t="s">
        <v>77</v>
      </c>
      <c r="D125" s="159" t="s">
        <v>131</v>
      </c>
      <c r="E125" s="160" t="s">
        <v>383</v>
      </c>
      <c r="F125" s="161" t="s">
        <v>384</v>
      </c>
      <c r="G125" s="162" t="s">
        <v>134</v>
      </c>
      <c r="H125" s="163">
        <v>1780</v>
      </c>
      <c r="I125" s="164"/>
      <c r="J125" s="165">
        <f>ROUND(I125*H125,2)</f>
        <v>0</v>
      </c>
      <c r="K125" s="166"/>
      <c r="L125" s="30"/>
      <c r="M125" s="167" t="s">
        <v>1</v>
      </c>
      <c r="N125" s="168" t="s">
        <v>35</v>
      </c>
      <c r="O125" s="55"/>
      <c r="P125" s="169">
        <f>O125*H125</f>
        <v>0</v>
      </c>
      <c r="Q125" s="169">
        <v>1E-4</v>
      </c>
      <c r="R125" s="169">
        <f>Q125*H125</f>
        <v>0.17800000000000002</v>
      </c>
      <c r="S125" s="169">
        <v>0.127</v>
      </c>
      <c r="T125" s="170">
        <f>S125*H125</f>
        <v>226.06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71" t="s">
        <v>135</v>
      </c>
      <c r="AT125" s="171" t="s">
        <v>131</v>
      </c>
      <c r="AU125" s="171" t="s">
        <v>136</v>
      </c>
      <c r="AY125" s="14" t="s">
        <v>129</v>
      </c>
      <c r="BE125" s="172">
        <f>IF(N125="základná",J125,0)</f>
        <v>0</v>
      </c>
      <c r="BF125" s="172">
        <f>IF(N125="znížená",J125,0)</f>
        <v>0</v>
      </c>
      <c r="BG125" s="172">
        <f>IF(N125="zákl. prenesená",J125,0)</f>
        <v>0</v>
      </c>
      <c r="BH125" s="172">
        <f>IF(N125="zníž. prenesená",J125,0)</f>
        <v>0</v>
      </c>
      <c r="BI125" s="172">
        <f>IF(N125="nulová",J125,0)</f>
        <v>0</v>
      </c>
      <c r="BJ125" s="14" t="s">
        <v>136</v>
      </c>
      <c r="BK125" s="172">
        <f>ROUND(I125*H125,2)</f>
        <v>0</v>
      </c>
      <c r="BL125" s="14" t="s">
        <v>135</v>
      </c>
      <c r="BM125" s="171" t="s">
        <v>385</v>
      </c>
    </row>
    <row r="126" spans="1:65" s="12" customFormat="1" ht="22.9" customHeight="1">
      <c r="B126" s="145"/>
      <c r="D126" s="146" t="s">
        <v>68</v>
      </c>
      <c r="E126" s="156" t="s">
        <v>148</v>
      </c>
      <c r="F126" s="156" t="s">
        <v>168</v>
      </c>
      <c r="I126" s="148"/>
      <c r="J126" s="157">
        <f>BK126</f>
        <v>0</v>
      </c>
      <c r="L126" s="145"/>
      <c r="M126" s="150"/>
      <c r="N126" s="151"/>
      <c r="O126" s="151"/>
      <c r="P126" s="152">
        <f>SUM(P127:P130)</f>
        <v>0</v>
      </c>
      <c r="Q126" s="151"/>
      <c r="R126" s="152">
        <f>SUM(R127:R130)</f>
        <v>239.07107551999999</v>
      </c>
      <c r="S126" s="151"/>
      <c r="T126" s="153">
        <f>SUM(T127:T130)</f>
        <v>0</v>
      </c>
      <c r="AR126" s="146" t="s">
        <v>77</v>
      </c>
      <c r="AT126" s="154" t="s">
        <v>68</v>
      </c>
      <c r="AU126" s="154" t="s">
        <v>77</v>
      </c>
      <c r="AY126" s="146" t="s">
        <v>129</v>
      </c>
      <c r="BK126" s="155">
        <f>SUM(BK127:BK130)</f>
        <v>0</v>
      </c>
    </row>
    <row r="127" spans="1:65" s="2" customFormat="1" ht="21.75" customHeight="1">
      <c r="A127" s="29"/>
      <c r="B127" s="158"/>
      <c r="C127" s="159" t="s">
        <v>136</v>
      </c>
      <c r="D127" s="159" t="s">
        <v>131</v>
      </c>
      <c r="E127" s="160" t="s">
        <v>386</v>
      </c>
      <c r="F127" s="161" t="s">
        <v>387</v>
      </c>
      <c r="G127" s="162" t="s">
        <v>134</v>
      </c>
      <c r="H127" s="163">
        <v>75.072000000000003</v>
      </c>
      <c r="I127" s="164"/>
      <c r="J127" s="165">
        <f>ROUND(I127*H127,2)</f>
        <v>0</v>
      </c>
      <c r="K127" s="166"/>
      <c r="L127" s="30"/>
      <c r="M127" s="167" t="s">
        <v>1</v>
      </c>
      <c r="N127" s="168" t="s">
        <v>35</v>
      </c>
      <c r="O127" s="55"/>
      <c r="P127" s="169">
        <f>O127*H127</f>
        <v>0</v>
      </c>
      <c r="Q127" s="169">
        <v>9.3410000000000007E-2</v>
      </c>
      <c r="R127" s="169">
        <f>Q127*H127</f>
        <v>7.0124755200000006</v>
      </c>
      <c r="S127" s="169">
        <v>0</v>
      </c>
      <c r="T127" s="170">
        <f>S127*H127</f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71" t="s">
        <v>135</v>
      </c>
      <c r="AT127" s="171" t="s">
        <v>131</v>
      </c>
      <c r="AU127" s="171" t="s">
        <v>136</v>
      </c>
      <c r="AY127" s="14" t="s">
        <v>129</v>
      </c>
      <c r="BE127" s="172">
        <f>IF(N127="základná",J127,0)</f>
        <v>0</v>
      </c>
      <c r="BF127" s="172">
        <f>IF(N127="znížená",J127,0)</f>
        <v>0</v>
      </c>
      <c r="BG127" s="172">
        <f>IF(N127="zákl. prenesená",J127,0)</f>
        <v>0</v>
      </c>
      <c r="BH127" s="172">
        <f>IF(N127="zníž. prenesená",J127,0)</f>
        <v>0</v>
      </c>
      <c r="BI127" s="172">
        <f>IF(N127="nulová",J127,0)</f>
        <v>0</v>
      </c>
      <c r="BJ127" s="14" t="s">
        <v>136</v>
      </c>
      <c r="BK127" s="172">
        <f>ROUND(I127*H127,2)</f>
        <v>0</v>
      </c>
      <c r="BL127" s="14" t="s">
        <v>135</v>
      </c>
      <c r="BM127" s="171" t="s">
        <v>388</v>
      </c>
    </row>
    <row r="128" spans="1:65" s="2" customFormat="1" ht="21.75" customHeight="1">
      <c r="A128" s="29"/>
      <c r="B128" s="158"/>
      <c r="C128" s="159" t="s">
        <v>140</v>
      </c>
      <c r="D128" s="159" t="s">
        <v>131</v>
      </c>
      <c r="E128" s="160" t="s">
        <v>389</v>
      </c>
      <c r="F128" s="161" t="s">
        <v>178</v>
      </c>
      <c r="G128" s="162" t="s">
        <v>134</v>
      </c>
      <c r="H128" s="163">
        <v>1780</v>
      </c>
      <c r="I128" s="164"/>
      <c r="J128" s="165">
        <f>ROUND(I128*H128,2)</f>
        <v>0</v>
      </c>
      <c r="K128" s="166"/>
      <c r="L128" s="30"/>
      <c r="M128" s="167" t="s">
        <v>1</v>
      </c>
      <c r="N128" s="168" t="s">
        <v>35</v>
      </c>
      <c r="O128" s="55"/>
      <c r="P128" s="169">
        <f>O128*H128</f>
        <v>0</v>
      </c>
      <c r="Q128" s="169">
        <v>7.1000000000000002E-4</v>
      </c>
      <c r="R128" s="169">
        <f>Q128*H128</f>
        <v>1.2638</v>
      </c>
      <c r="S128" s="169">
        <v>0</v>
      </c>
      <c r="T128" s="170">
        <f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71" t="s">
        <v>135</v>
      </c>
      <c r="AT128" s="171" t="s">
        <v>131</v>
      </c>
      <c r="AU128" s="171" t="s">
        <v>136</v>
      </c>
      <c r="AY128" s="14" t="s">
        <v>129</v>
      </c>
      <c r="BE128" s="172">
        <f>IF(N128="základná",J128,0)</f>
        <v>0</v>
      </c>
      <c r="BF128" s="172">
        <f>IF(N128="znížená",J128,0)</f>
        <v>0</v>
      </c>
      <c r="BG128" s="172">
        <f>IF(N128="zákl. prenesená",J128,0)</f>
        <v>0</v>
      </c>
      <c r="BH128" s="172">
        <f>IF(N128="zníž. prenesená",J128,0)</f>
        <v>0</v>
      </c>
      <c r="BI128" s="172">
        <f>IF(N128="nulová",J128,0)</f>
        <v>0</v>
      </c>
      <c r="BJ128" s="14" t="s">
        <v>136</v>
      </c>
      <c r="BK128" s="172">
        <f>ROUND(I128*H128,2)</f>
        <v>0</v>
      </c>
      <c r="BL128" s="14" t="s">
        <v>135</v>
      </c>
      <c r="BM128" s="171" t="s">
        <v>390</v>
      </c>
    </row>
    <row r="129" spans="1:65" s="2" customFormat="1" ht="21.75" customHeight="1">
      <c r="A129" s="29"/>
      <c r="B129" s="158"/>
      <c r="C129" s="159" t="s">
        <v>135</v>
      </c>
      <c r="D129" s="159" t="s">
        <v>131</v>
      </c>
      <c r="E129" s="160" t="s">
        <v>391</v>
      </c>
      <c r="F129" s="161" t="s">
        <v>392</v>
      </c>
      <c r="G129" s="162" t="s">
        <v>134</v>
      </c>
      <c r="H129" s="163">
        <v>216</v>
      </c>
      <c r="I129" s="164"/>
      <c r="J129" s="165">
        <f>ROUND(I129*H129,2)</f>
        <v>0</v>
      </c>
      <c r="K129" s="166"/>
      <c r="L129" s="30"/>
      <c r="M129" s="167" t="s">
        <v>1</v>
      </c>
      <c r="N129" s="168" t="s">
        <v>35</v>
      </c>
      <c r="O129" s="55"/>
      <c r="P129" s="169">
        <f>O129*H129</f>
        <v>0</v>
      </c>
      <c r="Q129" s="169">
        <v>0.12966</v>
      </c>
      <c r="R129" s="169">
        <f>Q129*H129</f>
        <v>28.00656</v>
      </c>
      <c r="S129" s="169">
        <v>0</v>
      </c>
      <c r="T129" s="170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71" t="s">
        <v>135</v>
      </c>
      <c r="AT129" s="171" t="s">
        <v>131</v>
      </c>
      <c r="AU129" s="171" t="s">
        <v>136</v>
      </c>
      <c r="AY129" s="14" t="s">
        <v>129</v>
      </c>
      <c r="BE129" s="172">
        <f>IF(N129="základná",J129,0)</f>
        <v>0</v>
      </c>
      <c r="BF129" s="172">
        <f>IF(N129="znížená",J129,0)</f>
        <v>0</v>
      </c>
      <c r="BG129" s="172">
        <f>IF(N129="zákl. prenesená",J129,0)</f>
        <v>0</v>
      </c>
      <c r="BH129" s="172">
        <f>IF(N129="zníž. prenesená",J129,0)</f>
        <v>0</v>
      </c>
      <c r="BI129" s="172">
        <f>IF(N129="nulová",J129,0)</f>
        <v>0</v>
      </c>
      <c r="BJ129" s="14" t="s">
        <v>136</v>
      </c>
      <c r="BK129" s="172">
        <f>ROUND(I129*H129,2)</f>
        <v>0</v>
      </c>
      <c r="BL129" s="14" t="s">
        <v>135</v>
      </c>
      <c r="BM129" s="171" t="s">
        <v>393</v>
      </c>
    </row>
    <row r="130" spans="1:65" s="2" customFormat="1" ht="21.75" customHeight="1">
      <c r="A130" s="29"/>
      <c r="B130" s="158"/>
      <c r="C130" s="159" t="s">
        <v>148</v>
      </c>
      <c r="D130" s="159" t="s">
        <v>131</v>
      </c>
      <c r="E130" s="160" t="s">
        <v>394</v>
      </c>
      <c r="F130" s="161" t="s">
        <v>395</v>
      </c>
      <c r="G130" s="162" t="s">
        <v>134</v>
      </c>
      <c r="H130" s="163">
        <v>1564</v>
      </c>
      <c r="I130" s="164"/>
      <c r="J130" s="165">
        <f>ROUND(I130*H130,2)</f>
        <v>0</v>
      </c>
      <c r="K130" s="166"/>
      <c r="L130" s="30"/>
      <c r="M130" s="167" t="s">
        <v>1</v>
      </c>
      <c r="N130" s="168" t="s">
        <v>35</v>
      </c>
      <c r="O130" s="55"/>
      <c r="P130" s="169">
        <f>O130*H130</f>
        <v>0</v>
      </c>
      <c r="Q130" s="169">
        <v>0.12966</v>
      </c>
      <c r="R130" s="169">
        <f>Q130*H130</f>
        <v>202.78824</v>
      </c>
      <c r="S130" s="169">
        <v>0</v>
      </c>
      <c r="T130" s="170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71" t="s">
        <v>135</v>
      </c>
      <c r="AT130" s="171" t="s">
        <v>131</v>
      </c>
      <c r="AU130" s="171" t="s">
        <v>136</v>
      </c>
      <c r="AY130" s="14" t="s">
        <v>129</v>
      </c>
      <c r="BE130" s="172">
        <f>IF(N130="základná",J130,0)</f>
        <v>0</v>
      </c>
      <c r="BF130" s="172">
        <f>IF(N130="znížená",J130,0)</f>
        <v>0</v>
      </c>
      <c r="BG130" s="172">
        <f>IF(N130="zákl. prenesená",J130,0)</f>
        <v>0</v>
      </c>
      <c r="BH130" s="172">
        <f>IF(N130="zníž. prenesená",J130,0)</f>
        <v>0</v>
      </c>
      <c r="BI130" s="172">
        <f>IF(N130="nulová",J130,0)</f>
        <v>0</v>
      </c>
      <c r="BJ130" s="14" t="s">
        <v>136</v>
      </c>
      <c r="BK130" s="172">
        <f>ROUND(I130*H130,2)</f>
        <v>0</v>
      </c>
      <c r="BL130" s="14" t="s">
        <v>135</v>
      </c>
      <c r="BM130" s="171" t="s">
        <v>396</v>
      </c>
    </row>
    <row r="131" spans="1:65" s="12" customFormat="1" ht="22.9" customHeight="1">
      <c r="B131" s="145"/>
      <c r="D131" s="146" t="s">
        <v>68</v>
      </c>
      <c r="E131" s="156" t="s">
        <v>147</v>
      </c>
      <c r="F131" s="156" t="s">
        <v>337</v>
      </c>
      <c r="I131" s="148"/>
      <c r="J131" s="157">
        <f>BK131</f>
        <v>0</v>
      </c>
      <c r="L131" s="145"/>
      <c r="M131" s="150"/>
      <c r="N131" s="151"/>
      <c r="O131" s="151"/>
      <c r="P131" s="152">
        <f>SUM(P132:P134)</f>
        <v>0</v>
      </c>
      <c r="Q131" s="151"/>
      <c r="R131" s="152">
        <f>SUM(R132:R134)</f>
        <v>0.67779</v>
      </c>
      <c r="S131" s="151"/>
      <c r="T131" s="153">
        <f>SUM(T132:T134)</f>
        <v>0</v>
      </c>
      <c r="AR131" s="146" t="s">
        <v>77</v>
      </c>
      <c r="AT131" s="154" t="s">
        <v>68</v>
      </c>
      <c r="AU131" s="154" t="s">
        <v>77</v>
      </c>
      <c r="AY131" s="146" t="s">
        <v>129</v>
      </c>
      <c r="BK131" s="155">
        <f>SUM(BK132:BK134)</f>
        <v>0</v>
      </c>
    </row>
    <row r="132" spans="1:65" s="2" customFormat="1" ht="21.75" customHeight="1">
      <c r="A132" s="29"/>
      <c r="B132" s="158"/>
      <c r="C132" s="159" t="s">
        <v>144</v>
      </c>
      <c r="D132" s="159" t="s">
        <v>131</v>
      </c>
      <c r="E132" s="160" t="s">
        <v>397</v>
      </c>
      <c r="F132" s="161" t="s">
        <v>398</v>
      </c>
      <c r="G132" s="162" t="s">
        <v>195</v>
      </c>
      <c r="H132" s="163">
        <v>1</v>
      </c>
      <c r="I132" s="164"/>
      <c r="J132" s="165">
        <f>ROUND(I132*H132,2)</f>
        <v>0</v>
      </c>
      <c r="K132" s="166"/>
      <c r="L132" s="30"/>
      <c r="M132" s="167" t="s">
        <v>1</v>
      </c>
      <c r="N132" s="168" t="s">
        <v>35</v>
      </c>
      <c r="O132" s="55"/>
      <c r="P132" s="169">
        <f>O132*H132</f>
        <v>0</v>
      </c>
      <c r="Q132" s="169">
        <v>0.34099000000000002</v>
      </c>
      <c r="R132" s="169">
        <f>Q132*H132</f>
        <v>0.34099000000000002</v>
      </c>
      <c r="S132" s="169">
        <v>0</v>
      </c>
      <c r="T132" s="170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71" t="s">
        <v>135</v>
      </c>
      <c r="AT132" s="171" t="s">
        <v>131</v>
      </c>
      <c r="AU132" s="171" t="s">
        <v>136</v>
      </c>
      <c r="AY132" s="14" t="s">
        <v>129</v>
      </c>
      <c r="BE132" s="172">
        <f>IF(N132="základná",J132,0)</f>
        <v>0</v>
      </c>
      <c r="BF132" s="172">
        <f>IF(N132="znížená",J132,0)</f>
        <v>0</v>
      </c>
      <c r="BG132" s="172">
        <f>IF(N132="zákl. prenesená",J132,0)</f>
        <v>0</v>
      </c>
      <c r="BH132" s="172">
        <f>IF(N132="zníž. prenesená",J132,0)</f>
        <v>0</v>
      </c>
      <c r="BI132" s="172">
        <f>IF(N132="nulová",J132,0)</f>
        <v>0</v>
      </c>
      <c r="BJ132" s="14" t="s">
        <v>136</v>
      </c>
      <c r="BK132" s="172">
        <f>ROUND(I132*H132,2)</f>
        <v>0</v>
      </c>
      <c r="BL132" s="14" t="s">
        <v>135</v>
      </c>
      <c r="BM132" s="171" t="s">
        <v>399</v>
      </c>
    </row>
    <row r="133" spans="1:65" s="2" customFormat="1" ht="21.75" customHeight="1">
      <c r="A133" s="29"/>
      <c r="B133" s="158"/>
      <c r="C133" s="159" t="s">
        <v>155</v>
      </c>
      <c r="D133" s="159" t="s">
        <v>131</v>
      </c>
      <c r="E133" s="160" t="s">
        <v>400</v>
      </c>
      <c r="F133" s="161" t="s">
        <v>401</v>
      </c>
      <c r="G133" s="162" t="s">
        <v>195</v>
      </c>
      <c r="H133" s="163">
        <v>1</v>
      </c>
      <c r="I133" s="164"/>
      <c r="J133" s="165">
        <f>ROUND(I133*H133,2)</f>
        <v>0</v>
      </c>
      <c r="K133" s="166"/>
      <c r="L133" s="30"/>
      <c r="M133" s="167" t="s">
        <v>1</v>
      </c>
      <c r="N133" s="168" t="s">
        <v>35</v>
      </c>
      <c r="O133" s="55"/>
      <c r="P133" s="169">
        <f>O133*H133</f>
        <v>0</v>
      </c>
      <c r="Q133" s="169">
        <v>0.32079999999999997</v>
      </c>
      <c r="R133" s="169">
        <f>Q133*H133</f>
        <v>0.32079999999999997</v>
      </c>
      <c r="S133" s="169">
        <v>0</v>
      </c>
      <c r="T133" s="170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71" t="s">
        <v>135</v>
      </c>
      <c r="AT133" s="171" t="s">
        <v>131</v>
      </c>
      <c r="AU133" s="171" t="s">
        <v>136</v>
      </c>
      <c r="AY133" s="14" t="s">
        <v>129</v>
      </c>
      <c r="BE133" s="172">
        <f>IF(N133="základná",J133,0)</f>
        <v>0</v>
      </c>
      <c r="BF133" s="172">
        <f>IF(N133="znížená",J133,0)</f>
        <v>0</v>
      </c>
      <c r="BG133" s="172">
        <f>IF(N133="zákl. prenesená",J133,0)</f>
        <v>0</v>
      </c>
      <c r="BH133" s="172">
        <f>IF(N133="zníž. prenesená",J133,0)</f>
        <v>0</v>
      </c>
      <c r="BI133" s="172">
        <f>IF(N133="nulová",J133,0)</f>
        <v>0</v>
      </c>
      <c r="BJ133" s="14" t="s">
        <v>136</v>
      </c>
      <c r="BK133" s="172">
        <f>ROUND(I133*H133,2)</f>
        <v>0</v>
      </c>
      <c r="BL133" s="14" t="s">
        <v>135</v>
      </c>
      <c r="BM133" s="171" t="s">
        <v>402</v>
      </c>
    </row>
    <row r="134" spans="1:65" s="2" customFormat="1" ht="16.5" customHeight="1">
      <c r="A134" s="29"/>
      <c r="B134" s="158"/>
      <c r="C134" s="173" t="s">
        <v>147</v>
      </c>
      <c r="D134" s="173" t="s">
        <v>192</v>
      </c>
      <c r="E134" s="174" t="s">
        <v>403</v>
      </c>
      <c r="F134" s="175" t="s">
        <v>404</v>
      </c>
      <c r="G134" s="176" t="s">
        <v>195</v>
      </c>
      <c r="H134" s="177">
        <v>1</v>
      </c>
      <c r="I134" s="178"/>
      <c r="J134" s="179">
        <f>ROUND(I134*H134,2)</f>
        <v>0</v>
      </c>
      <c r="K134" s="180"/>
      <c r="L134" s="181"/>
      <c r="M134" s="182" t="s">
        <v>1</v>
      </c>
      <c r="N134" s="183" t="s">
        <v>35</v>
      </c>
      <c r="O134" s="55"/>
      <c r="P134" s="169">
        <f>O134*H134</f>
        <v>0</v>
      </c>
      <c r="Q134" s="169">
        <v>1.6E-2</v>
      </c>
      <c r="R134" s="169">
        <f>Q134*H134</f>
        <v>1.6E-2</v>
      </c>
      <c r="S134" s="169">
        <v>0</v>
      </c>
      <c r="T134" s="170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71" t="s">
        <v>147</v>
      </c>
      <c r="AT134" s="171" t="s">
        <v>192</v>
      </c>
      <c r="AU134" s="171" t="s">
        <v>136</v>
      </c>
      <c r="AY134" s="14" t="s">
        <v>129</v>
      </c>
      <c r="BE134" s="172">
        <f>IF(N134="základná",J134,0)</f>
        <v>0</v>
      </c>
      <c r="BF134" s="172">
        <f>IF(N134="znížená",J134,0)</f>
        <v>0</v>
      </c>
      <c r="BG134" s="172">
        <f>IF(N134="zákl. prenesená",J134,0)</f>
        <v>0</v>
      </c>
      <c r="BH134" s="172">
        <f>IF(N134="zníž. prenesená",J134,0)</f>
        <v>0</v>
      </c>
      <c r="BI134" s="172">
        <f>IF(N134="nulová",J134,0)</f>
        <v>0</v>
      </c>
      <c r="BJ134" s="14" t="s">
        <v>136</v>
      </c>
      <c r="BK134" s="172">
        <f>ROUND(I134*H134,2)</f>
        <v>0</v>
      </c>
      <c r="BL134" s="14" t="s">
        <v>135</v>
      </c>
      <c r="BM134" s="171" t="s">
        <v>405</v>
      </c>
    </row>
    <row r="135" spans="1:65" s="12" customFormat="1" ht="22.9" customHeight="1">
      <c r="B135" s="145"/>
      <c r="D135" s="146" t="s">
        <v>68</v>
      </c>
      <c r="E135" s="156" t="s">
        <v>162</v>
      </c>
      <c r="F135" s="156" t="s">
        <v>187</v>
      </c>
      <c r="I135" s="148"/>
      <c r="J135" s="157">
        <f>BK135</f>
        <v>0</v>
      </c>
      <c r="L135" s="145"/>
      <c r="M135" s="150"/>
      <c r="N135" s="151"/>
      <c r="O135" s="151"/>
      <c r="P135" s="152">
        <f>SUM(P136:P143)</f>
        <v>0</v>
      </c>
      <c r="Q135" s="151"/>
      <c r="R135" s="152">
        <f>SUM(R136:R143)</f>
        <v>0</v>
      </c>
      <c r="S135" s="151"/>
      <c r="T135" s="153">
        <f>SUM(T136:T143)</f>
        <v>0</v>
      </c>
      <c r="AR135" s="146" t="s">
        <v>77</v>
      </c>
      <c r="AT135" s="154" t="s">
        <v>68</v>
      </c>
      <c r="AU135" s="154" t="s">
        <v>77</v>
      </c>
      <c r="AY135" s="146" t="s">
        <v>129</v>
      </c>
      <c r="BK135" s="155">
        <f>SUM(BK136:BK143)</f>
        <v>0</v>
      </c>
    </row>
    <row r="136" spans="1:65" s="2" customFormat="1" ht="21.75" customHeight="1">
      <c r="A136" s="29"/>
      <c r="B136" s="158"/>
      <c r="C136" s="159" t="s">
        <v>162</v>
      </c>
      <c r="D136" s="159" t="s">
        <v>131</v>
      </c>
      <c r="E136" s="160" t="s">
        <v>406</v>
      </c>
      <c r="F136" s="161" t="s">
        <v>202</v>
      </c>
      <c r="G136" s="162" t="s">
        <v>139</v>
      </c>
      <c r="H136" s="163">
        <v>31</v>
      </c>
      <c r="I136" s="164"/>
      <c r="J136" s="165">
        <f t="shared" ref="J136:J143" si="0">ROUND(I136*H136,2)</f>
        <v>0</v>
      </c>
      <c r="K136" s="166"/>
      <c r="L136" s="30"/>
      <c r="M136" s="167" t="s">
        <v>1</v>
      </c>
      <c r="N136" s="168" t="s">
        <v>35</v>
      </c>
      <c r="O136" s="55"/>
      <c r="P136" s="169">
        <f t="shared" ref="P136:P143" si="1">O136*H136</f>
        <v>0</v>
      </c>
      <c r="Q136" s="169">
        <v>0</v>
      </c>
      <c r="R136" s="169">
        <f t="shared" ref="R136:R143" si="2">Q136*H136</f>
        <v>0</v>
      </c>
      <c r="S136" s="169">
        <v>0</v>
      </c>
      <c r="T136" s="170">
        <f t="shared" ref="T136:T143" si="3"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71" t="s">
        <v>135</v>
      </c>
      <c r="AT136" s="171" t="s">
        <v>131</v>
      </c>
      <c r="AU136" s="171" t="s">
        <v>136</v>
      </c>
      <c r="AY136" s="14" t="s">
        <v>129</v>
      </c>
      <c r="BE136" s="172">
        <f t="shared" ref="BE136:BE143" si="4">IF(N136="základná",J136,0)</f>
        <v>0</v>
      </c>
      <c r="BF136" s="172">
        <f t="shared" ref="BF136:BF143" si="5">IF(N136="znížená",J136,0)</f>
        <v>0</v>
      </c>
      <c r="BG136" s="172">
        <f t="shared" ref="BG136:BG143" si="6">IF(N136="zákl. prenesená",J136,0)</f>
        <v>0</v>
      </c>
      <c r="BH136" s="172">
        <f t="shared" ref="BH136:BH143" si="7">IF(N136="zníž. prenesená",J136,0)</f>
        <v>0</v>
      </c>
      <c r="BI136" s="172">
        <f t="shared" ref="BI136:BI143" si="8">IF(N136="nulová",J136,0)</f>
        <v>0</v>
      </c>
      <c r="BJ136" s="14" t="s">
        <v>136</v>
      </c>
      <c r="BK136" s="172">
        <f t="shared" ref="BK136:BK143" si="9">ROUND(I136*H136,2)</f>
        <v>0</v>
      </c>
      <c r="BL136" s="14" t="s">
        <v>135</v>
      </c>
      <c r="BM136" s="171" t="s">
        <v>407</v>
      </c>
    </row>
    <row r="137" spans="1:65" s="2" customFormat="1" ht="21.75" customHeight="1">
      <c r="A137" s="29"/>
      <c r="B137" s="158"/>
      <c r="C137" s="159" t="s">
        <v>151</v>
      </c>
      <c r="D137" s="159" t="s">
        <v>131</v>
      </c>
      <c r="E137" s="160" t="s">
        <v>408</v>
      </c>
      <c r="F137" s="161" t="s">
        <v>286</v>
      </c>
      <c r="G137" s="162" t="s">
        <v>134</v>
      </c>
      <c r="H137" s="163">
        <v>1780</v>
      </c>
      <c r="I137" s="164"/>
      <c r="J137" s="165">
        <f t="shared" si="0"/>
        <v>0</v>
      </c>
      <c r="K137" s="166"/>
      <c r="L137" s="30"/>
      <c r="M137" s="167" t="s">
        <v>1</v>
      </c>
      <c r="N137" s="168" t="s">
        <v>35</v>
      </c>
      <c r="O137" s="55"/>
      <c r="P137" s="169">
        <f t="shared" si="1"/>
        <v>0</v>
      </c>
      <c r="Q137" s="169">
        <v>0</v>
      </c>
      <c r="R137" s="169">
        <f t="shared" si="2"/>
        <v>0</v>
      </c>
      <c r="S137" s="169">
        <v>0</v>
      </c>
      <c r="T137" s="170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71" t="s">
        <v>135</v>
      </c>
      <c r="AT137" s="171" t="s">
        <v>131</v>
      </c>
      <c r="AU137" s="171" t="s">
        <v>136</v>
      </c>
      <c r="AY137" s="14" t="s">
        <v>129</v>
      </c>
      <c r="BE137" s="172">
        <f t="shared" si="4"/>
        <v>0</v>
      </c>
      <c r="BF137" s="172">
        <f t="shared" si="5"/>
        <v>0</v>
      </c>
      <c r="BG137" s="172">
        <f t="shared" si="6"/>
        <v>0</v>
      </c>
      <c r="BH137" s="172">
        <f t="shared" si="7"/>
        <v>0</v>
      </c>
      <c r="BI137" s="172">
        <f t="shared" si="8"/>
        <v>0</v>
      </c>
      <c r="BJ137" s="14" t="s">
        <v>136</v>
      </c>
      <c r="BK137" s="172">
        <f t="shared" si="9"/>
        <v>0</v>
      </c>
      <c r="BL137" s="14" t="s">
        <v>135</v>
      </c>
      <c r="BM137" s="171" t="s">
        <v>409</v>
      </c>
    </row>
    <row r="138" spans="1:65" s="2" customFormat="1" ht="21.75" customHeight="1">
      <c r="A138" s="29"/>
      <c r="B138" s="158"/>
      <c r="C138" s="159" t="s">
        <v>169</v>
      </c>
      <c r="D138" s="159" t="s">
        <v>131</v>
      </c>
      <c r="E138" s="160" t="s">
        <v>410</v>
      </c>
      <c r="F138" s="161" t="s">
        <v>290</v>
      </c>
      <c r="G138" s="162" t="s">
        <v>210</v>
      </c>
      <c r="H138" s="163">
        <v>113.03</v>
      </c>
      <c r="I138" s="164"/>
      <c r="J138" s="165">
        <f t="shared" si="0"/>
        <v>0</v>
      </c>
      <c r="K138" s="166"/>
      <c r="L138" s="30"/>
      <c r="M138" s="167" t="s">
        <v>1</v>
      </c>
      <c r="N138" s="168" t="s">
        <v>35</v>
      </c>
      <c r="O138" s="55"/>
      <c r="P138" s="169">
        <f t="shared" si="1"/>
        <v>0</v>
      </c>
      <c r="Q138" s="169">
        <v>0</v>
      </c>
      <c r="R138" s="169">
        <f t="shared" si="2"/>
        <v>0</v>
      </c>
      <c r="S138" s="169">
        <v>0</v>
      </c>
      <c r="T138" s="170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71" t="s">
        <v>135</v>
      </c>
      <c r="AT138" s="171" t="s">
        <v>131</v>
      </c>
      <c r="AU138" s="171" t="s">
        <v>136</v>
      </c>
      <c r="AY138" s="14" t="s">
        <v>129</v>
      </c>
      <c r="BE138" s="172">
        <f t="shared" si="4"/>
        <v>0</v>
      </c>
      <c r="BF138" s="172">
        <f t="shared" si="5"/>
        <v>0</v>
      </c>
      <c r="BG138" s="172">
        <f t="shared" si="6"/>
        <v>0</v>
      </c>
      <c r="BH138" s="172">
        <f t="shared" si="7"/>
        <v>0</v>
      </c>
      <c r="BI138" s="172">
        <f t="shared" si="8"/>
        <v>0</v>
      </c>
      <c r="BJ138" s="14" t="s">
        <v>136</v>
      </c>
      <c r="BK138" s="172">
        <f t="shared" si="9"/>
        <v>0</v>
      </c>
      <c r="BL138" s="14" t="s">
        <v>135</v>
      </c>
      <c r="BM138" s="171" t="s">
        <v>411</v>
      </c>
    </row>
    <row r="139" spans="1:65" s="2" customFormat="1" ht="21.75" customHeight="1">
      <c r="A139" s="29"/>
      <c r="B139" s="158"/>
      <c r="C139" s="159" t="s">
        <v>154</v>
      </c>
      <c r="D139" s="159" t="s">
        <v>131</v>
      </c>
      <c r="E139" s="160" t="s">
        <v>412</v>
      </c>
      <c r="F139" s="161" t="s">
        <v>413</v>
      </c>
      <c r="G139" s="162" t="s">
        <v>210</v>
      </c>
      <c r="H139" s="163">
        <v>113.03</v>
      </c>
      <c r="I139" s="164"/>
      <c r="J139" s="165">
        <f t="shared" si="0"/>
        <v>0</v>
      </c>
      <c r="K139" s="166"/>
      <c r="L139" s="30"/>
      <c r="M139" s="167" t="s">
        <v>1</v>
      </c>
      <c r="N139" s="168" t="s">
        <v>35</v>
      </c>
      <c r="O139" s="55"/>
      <c r="P139" s="169">
        <f t="shared" si="1"/>
        <v>0</v>
      </c>
      <c r="Q139" s="169">
        <v>0</v>
      </c>
      <c r="R139" s="169">
        <f t="shared" si="2"/>
        <v>0</v>
      </c>
      <c r="S139" s="169">
        <v>0</v>
      </c>
      <c r="T139" s="170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71" t="s">
        <v>135</v>
      </c>
      <c r="AT139" s="171" t="s">
        <v>131</v>
      </c>
      <c r="AU139" s="171" t="s">
        <v>136</v>
      </c>
      <c r="AY139" s="14" t="s">
        <v>129</v>
      </c>
      <c r="BE139" s="172">
        <f t="shared" si="4"/>
        <v>0</v>
      </c>
      <c r="BF139" s="172">
        <f t="shared" si="5"/>
        <v>0</v>
      </c>
      <c r="BG139" s="172">
        <f t="shared" si="6"/>
        <v>0</v>
      </c>
      <c r="BH139" s="172">
        <f t="shared" si="7"/>
        <v>0</v>
      </c>
      <c r="BI139" s="172">
        <f t="shared" si="8"/>
        <v>0</v>
      </c>
      <c r="BJ139" s="14" t="s">
        <v>136</v>
      </c>
      <c r="BK139" s="172">
        <f t="shared" si="9"/>
        <v>0</v>
      </c>
      <c r="BL139" s="14" t="s">
        <v>135</v>
      </c>
      <c r="BM139" s="171" t="s">
        <v>414</v>
      </c>
    </row>
    <row r="140" spans="1:65" s="2" customFormat="1" ht="21.75" customHeight="1">
      <c r="A140" s="29"/>
      <c r="B140" s="158"/>
      <c r="C140" s="159" t="s">
        <v>176</v>
      </c>
      <c r="D140" s="159" t="s">
        <v>131</v>
      </c>
      <c r="E140" s="160" t="s">
        <v>415</v>
      </c>
      <c r="F140" s="161" t="s">
        <v>292</v>
      </c>
      <c r="G140" s="162" t="s">
        <v>210</v>
      </c>
      <c r="H140" s="163">
        <v>1808.48</v>
      </c>
      <c r="I140" s="164"/>
      <c r="J140" s="165">
        <f t="shared" si="0"/>
        <v>0</v>
      </c>
      <c r="K140" s="166"/>
      <c r="L140" s="30"/>
      <c r="M140" s="167" t="s">
        <v>1</v>
      </c>
      <c r="N140" s="168" t="s">
        <v>35</v>
      </c>
      <c r="O140" s="55"/>
      <c r="P140" s="169">
        <f t="shared" si="1"/>
        <v>0</v>
      </c>
      <c r="Q140" s="169">
        <v>0</v>
      </c>
      <c r="R140" s="169">
        <f t="shared" si="2"/>
        <v>0</v>
      </c>
      <c r="S140" s="169">
        <v>0</v>
      </c>
      <c r="T140" s="170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71" t="s">
        <v>135</v>
      </c>
      <c r="AT140" s="171" t="s">
        <v>131</v>
      </c>
      <c r="AU140" s="171" t="s">
        <v>136</v>
      </c>
      <c r="AY140" s="14" t="s">
        <v>129</v>
      </c>
      <c r="BE140" s="172">
        <f t="shared" si="4"/>
        <v>0</v>
      </c>
      <c r="BF140" s="172">
        <f t="shared" si="5"/>
        <v>0</v>
      </c>
      <c r="BG140" s="172">
        <f t="shared" si="6"/>
        <v>0</v>
      </c>
      <c r="BH140" s="172">
        <f t="shared" si="7"/>
        <v>0</v>
      </c>
      <c r="BI140" s="172">
        <f t="shared" si="8"/>
        <v>0</v>
      </c>
      <c r="BJ140" s="14" t="s">
        <v>136</v>
      </c>
      <c r="BK140" s="172">
        <f t="shared" si="9"/>
        <v>0</v>
      </c>
      <c r="BL140" s="14" t="s">
        <v>135</v>
      </c>
      <c r="BM140" s="171" t="s">
        <v>416</v>
      </c>
    </row>
    <row r="141" spans="1:65" s="2" customFormat="1" ht="21.75" customHeight="1">
      <c r="A141" s="29"/>
      <c r="B141" s="158"/>
      <c r="C141" s="159" t="s">
        <v>158</v>
      </c>
      <c r="D141" s="159" t="s">
        <v>131</v>
      </c>
      <c r="E141" s="160" t="s">
        <v>417</v>
      </c>
      <c r="F141" s="161" t="s">
        <v>292</v>
      </c>
      <c r="G141" s="162" t="s">
        <v>210</v>
      </c>
      <c r="H141" s="163">
        <v>3277.87</v>
      </c>
      <c r="I141" s="164"/>
      <c r="J141" s="165">
        <f t="shared" si="0"/>
        <v>0</v>
      </c>
      <c r="K141" s="166"/>
      <c r="L141" s="30"/>
      <c r="M141" s="167" t="s">
        <v>1</v>
      </c>
      <c r="N141" s="168" t="s">
        <v>35</v>
      </c>
      <c r="O141" s="55"/>
      <c r="P141" s="169">
        <f t="shared" si="1"/>
        <v>0</v>
      </c>
      <c r="Q141" s="169">
        <v>0</v>
      </c>
      <c r="R141" s="169">
        <f t="shared" si="2"/>
        <v>0</v>
      </c>
      <c r="S141" s="169">
        <v>0</v>
      </c>
      <c r="T141" s="170">
        <f t="shared" si="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71" t="s">
        <v>135</v>
      </c>
      <c r="AT141" s="171" t="s">
        <v>131</v>
      </c>
      <c r="AU141" s="171" t="s">
        <v>136</v>
      </c>
      <c r="AY141" s="14" t="s">
        <v>129</v>
      </c>
      <c r="BE141" s="172">
        <f t="shared" si="4"/>
        <v>0</v>
      </c>
      <c r="BF141" s="172">
        <f t="shared" si="5"/>
        <v>0</v>
      </c>
      <c r="BG141" s="172">
        <f t="shared" si="6"/>
        <v>0</v>
      </c>
      <c r="BH141" s="172">
        <f t="shared" si="7"/>
        <v>0</v>
      </c>
      <c r="BI141" s="172">
        <f t="shared" si="8"/>
        <v>0</v>
      </c>
      <c r="BJ141" s="14" t="s">
        <v>136</v>
      </c>
      <c r="BK141" s="172">
        <f t="shared" si="9"/>
        <v>0</v>
      </c>
      <c r="BL141" s="14" t="s">
        <v>135</v>
      </c>
      <c r="BM141" s="171" t="s">
        <v>418</v>
      </c>
    </row>
    <row r="142" spans="1:65" s="2" customFormat="1" ht="21.75" customHeight="1">
      <c r="A142" s="29"/>
      <c r="B142" s="158"/>
      <c r="C142" s="159" t="s">
        <v>183</v>
      </c>
      <c r="D142" s="159" t="s">
        <v>131</v>
      </c>
      <c r="E142" s="160" t="s">
        <v>295</v>
      </c>
      <c r="F142" s="161" t="s">
        <v>296</v>
      </c>
      <c r="G142" s="162" t="s">
        <v>210</v>
      </c>
      <c r="H142" s="163">
        <v>113.03</v>
      </c>
      <c r="I142" s="164"/>
      <c r="J142" s="165">
        <f t="shared" si="0"/>
        <v>0</v>
      </c>
      <c r="K142" s="166"/>
      <c r="L142" s="30"/>
      <c r="M142" s="167" t="s">
        <v>1</v>
      </c>
      <c r="N142" s="168" t="s">
        <v>35</v>
      </c>
      <c r="O142" s="55"/>
      <c r="P142" s="169">
        <f t="shared" si="1"/>
        <v>0</v>
      </c>
      <c r="Q142" s="169">
        <v>0</v>
      </c>
      <c r="R142" s="169">
        <f t="shared" si="2"/>
        <v>0</v>
      </c>
      <c r="S142" s="169">
        <v>0</v>
      </c>
      <c r="T142" s="170">
        <f t="shared" si="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71" t="s">
        <v>135</v>
      </c>
      <c r="AT142" s="171" t="s">
        <v>131</v>
      </c>
      <c r="AU142" s="171" t="s">
        <v>136</v>
      </c>
      <c r="AY142" s="14" t="s">
        <v>129</v>
      </c>
      <c r="BE142" s="172">
        <f t="shared" si="4"/>
        <v>0</v>
      </c>
      <c r="BF142" s="172">
        <f t="shared" si="5"/>
        <v>0</v>
      </c>
      <c r="BG142" s="172">
        <f t="shared" si="6"/>
        <v>0</v>
      </c>
      <c r="BH142" s="172">
        <f t="shared" si="7"/>
        <v>0</v>
      </c>
      <c r="BI142" s="172">
        <f t="shared" si="8"/>
        <v>0</v>
      </c>
      <c r="BJ142" s="14" t="s">
        <v>136</v>
      </c>
      <c r="BK142" s="172">
        <f t="shared" si="9"/>
        <v>0</v>
      </c>
      <c r="BL142" s="14" t="s">
        <v>135</v>
      </c>
      <c r="BM142" s="171" t="s">
        <v>419</v>
      </c>
    </row>
    <row r="143" spans="1:65" s="2" customFormat="1" ht="21.75" customHeight="1">
      <c r="A143" s="29"/>
      <c r="B143" s="158"/>
      <c r="C143" s="159" t="s">
        <v>161</v>
      </c>
      <c r="D143" s="159" t="s">
        <v>131</v>
      </c>
      <c r="E143" s="160" t="s">
        <v>420</v>
      </c>
      <c r="F143" s="161" t="s">
        <v>421</v>
      </c>
      <c r="G143" s="162" t="s">
        <v>210</v>
      </c>
      <c r="H143" s="163">
        <v>113.03</v>
      </c>
      <c r="I143" s="164"/>
      <c r="J143" s="165">
        <f t="shared" si="0"/>
        <v>0</v>
      </c>
      <c r="K143" s="166"/>
      <c r="L143" s="30"/>
      <c r="M143" s="167" t="s">
        <v>1</v>
      </c>
      <c r="N143" s="168" t="s">
        <v>35</v>
      </c>
      <c r="O143" s="55"/>
      <c r="P143" s="169">
        <f t="shared" si="1"/>
        <v>0</v>
      </c>
      <c r="Q143" s="169">
        <v>0</v>
      </c>
      <c r="R143" s="169">
        <f t="shared" si="2"/>
        <v>0</v>
      </c>
      <c r="S143" s="169">
        <v>0</v>
      </c>
      <c r="T143" s="170">
        <f t="shared" si="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71" t="s">
        <v>135</v>
      </c>
      <c r="AT143" s="171" t="s">
        <v>131</v>
      </c>
      <c r="AU143" s="171" t="s">
        <v>136</v>
      </c>
      <c r="AY143" s="14" t="s">
        <v>129</v>
      </c>
      <c r="BE143" s="172">
        <f t="shared" si="4"/>
        <v>0</v>
      </c>
      <c r="BF143" s="172">
        <f t="shared" si="5"/>
        <v>0</v>
      </c>
      <c r="BG143" s="172">
        <f t="shared" si="6"/>
        <v>0</v>
      </c>
      <c r="BH143" s="172">
        <f t="shared" si="7"/>
        <v>0</v>
      </c>
      <c r="BI143" s="172">
        <f t="shared" si="8"/>
        <v>0</v>
      </c>
      <c r="BJ143" s="14" t="s">
        <v>136</v>
      </c>
      <c r="BK143" s="172">
        <f t="shared" si="9"/>
        <v>0</v>
      </c>
      <c r="BL143" s="14" t="s">
        <v>135</v>
      </c>
      <c r="BM143" s="171" t="s">
        <v>422</v>
      </c>
    </row>
    <row r="144" spans="1:65" s="12" customFormat="1" ht="22.9" customHeight="1">
      <c r="B144" s="145"/>
      <c r="D144" s="146" t="s">
        <v>68</v>
      </c>
      <c r="E144" s="156" t="s">
        <v>222</v>
      </c>
      <c r="F144" s="156" t="s">
        <v>223</v>
      </c>
      <c r="I144" s="148"/>
      <c r="J144" s="157">
        <f>BK144</f>
        <v>0</v>
      </c>
      <c r="L144" s="145"/>
      <c r="M144" s="150"/>
      <c r="N144" s="151"/>
      <c r="O144" s="151"/>
      <c r="P144" s="152">
        <f>P145</f>
        <v>0</v>
      </c>
      <c r="Q144" s="151"/>
      <c r="R144" s="152">
        <f>R145</f>
        <v>0</v>
      </c>
      <c r="S144" s="151"/>
      <c r="T144" s="153">
        <f>T145</f>
        <v>0</v>
      </c>
      <c r="AR144" s="146" t="s">
        <v>77</v>
      </c>
      <c r="AT144" s="154" t="s">
        <v>68</v>
      </c>
      <c r="AU144" s="154" t="s">
        <v>77</v>
      </c>
      <c r="AY144" s="146" t="s">
        <v>129</v>
      </c>
      <c r="BK144" s="155">
        <f>BK145</f>
        <v>0</v>
      </c>
    </row>
    <row r="145" spans="1:65" s="2" customFormat="1" ht="21.75" customHeight="1">
      <c r="A145" s="29"/>
      <c r="B145" s="158"/>
      <c r="C145" s="159" t="s">
        <v>191</v>
      </c>
      <c r="D145" s="159" t="s">
        <v>131</v>
      </c>
      <c r="E145" s="160" t="s">
        <v>423</v>
      </c>
      <c r="F145" s="161" t="s">
        <v>226</v>
      </c>
      <c r="G145" s="162" t="s">
        <v>210</v>
      </c>
      <c r="H145" s="163">
        <v>310.34500000000003</v>
      </c>
      <c r="I145" s="164"/>
      <c r="J145" s="165">
        <f>ROUND(I145*H145,2)</f>
        <v>0</v>
      </c>
      <c r="K145" s="166"/>
      <c r="L145" s="30"/>
      <c r="M145" s="184" t="s">
        <v>1</v>
      </c>
      <c r="N145" s="185" t="s">
        <v>35</v>
      </c>
      <c r="O145" s="186"/>
      <c r="P145" s="187">
        <f>O145*H145</f>
        <v>0</v>
      </c>
      <c r="Q145" s="187">
        <v>0</v>
      </c>
      <c r="R145" s="187">
        <f>Q145*H145</f>
        <v>0</v>
      </c>
      <c r="S145" s="187">
        <v>0</v>
      </c>
      <c r="T145" s="188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71" t="s">
        <v>135</v>
      </c>
      <c r="AT145" s="171" t="s">
        <v>131</v>
      </c>
      <c r="AU145" s="171" t="s">
        <v>136</v>
      </c>
      <c r="AY145" s="14" t="s">
        <v>129</v>
      </c>
      <c r="BE145" s="172">
        <f>IF(N145="základná",J145,0)</f>
        <v>0</v>
      </c>
      <c r="BF145" s="172">
        <f>IF(N145="znížená",J145,0)</f>
        <v>0</v>
      </c>
      <c r="BG145" s="172">
        <f>IF(N145="zákl. prenesená",J145,0)</f>
        <v>0</v>
      </c>
      <c r="BH145" s="172">
        <f>IF(N145="zníž. prenesená",J145,0)</f>
        <v>0</v>
      </c>
      <c r="BI145" s="172">
        <f>IF(N145="nulová",J145,0)</f>
        <v>0</v>
      </c>
      <c r="BJ145" s="14" t="s">
        <v>136</v>
      </c>
      <c r="BK145" s="172">
        <f>ROUND(I145*H145,2)</f>
        <v>0</v>
      </c>
      <c r="BL145" s="14" t="s">
        <v>135</v>
      </c>
      <c r="BM145" s="171" t="s">
        <v>424</v>
      </c>
    </row>
    <row r="146" spans="1:65" s="2" customFormat="1" ht="6.95" customHeight="1">
      <c r="A146" s="29"/>
      <c r="B146" s="44"/>
      <c r="C146" s="45"/>
      <c r="D146" s="45"/>
      <c r="E146" s="45"/>
      <c r="F146" s="45"/>
      <c r="G146" s="45"/>
      <c r="H146" s="45"/>
      <c r="I146" s="117"/>
      <c r="J146" s="45"/>
      <c r="K146" s="45"/>
      <c r="L146" s="30"/>
      <c r="M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</sheetData>
  <autoFilter ref="C121:K145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9</vt:i4>
      </vt:variant>
      <vt:variant>
        <vt:lpstr>Pomenované rozsahy</vt:lpstr>
      </vt:variant>
      <vt:variant>
        <vt:i4>18</vt:i4>
      </vt:variant>
    </vt:vector>
  </HeadingPairs>
  <TitlesOfParts>
    <vt:vector size="27" baseType="lpstr">
      <vt:lpstr>Rekapitulácia stavby</vt:lpstr>
      <vt:lpstr>1. -  Rekonštrukcia chodn...</vt:lpstr>
      <vt:lpstr>2. - Oprava chodníka na S...</vt:lpstr>
      <vt:lpstr>3. -  Oprava chodníka pri...</vt:lpstr>
      <vt:lpstr>4. -  Rekonštrukcia  komu...</vt:lpstr>
      <vt:lpstr>5. -  Rekonštrukcia chodn...</vt:lpstr>
      <vt:lpstr>6. -  Rekonštrukcia chodn...</vt:lpstr>
      <vt:lpstr>7. - Oprava asfaltovej ko...</vt:lpstr>
      <vt:lpstr>8. - Oprava asfaltového p...</vt:lpstr>
      <vt:lpstr>'1. -  Rekonštrukcia chodn...'!Názvy_tlače</vt:lpstr>
      <vt:lpstr>'2. - Oprava chodníka na S...'!Názvy_tlače</vt:lpstr>
      <vt:lpstr>'3. -  Oprava chodníka pri...'!Názvy_tlače</vt:lpstr>
      <vt:lpstr>'4. -  Rekonštrukcia  komu...'!Názvy_tlače</vt:lpstr>
      <vt:lpstr>'5. -  Rekonštrukcia chodn...'!Názvy_tlače</vt:lpstr>
      <vt:lpstr>'6. -  Rekonštrukcia chodn...'!Názvy_tlače</vt:lpstr>
      <vt:lpstr>'7. - Oprava asfaltovej ko...'!Názvy_tlače</vt:lpstr>
      <vt:lpstr>'8. - Oprava asfaltového p...'!Názvy_tlače</vt:lpstr>
      <vt:lpstr>'Rekapitulácia stavby'!Názvy_tlače</vt:lpstr>
      <vt:lpstr>'1. -  Rekonštrukcia chodn...'!Oblasť_tlače</vt:lpstr>
      <vt:lpstr>'2. - Oprava chodníka na S...'!Oblasť_tlače</vt:lpstr>
      <vt:lpstr>'3. -  Oprava chodníka pri...'!Oblasť_tlače</vt:lpstr>
      <vt:lpstr>'4. -  Rekonštrukcia  komu...'!Oblasť_tlače</vt:lpstr>
      <vt:lpstr>'5. -  Rekonštrukcia chodn...'!Oblasť_tlače</vt:lpstr>
      <vt:lpstr>'6. -  Rekonštrukcia chodn...'!Oblasť_tlače</vt:lpstr>
      <vt:lpstr>'7. - Oprava asfaltovej ko...'!Oblasť_tlače</vt:lpstr>
      <vt:lpstr>'8. - Oprava asfaltového p...'!Oblasť_tlače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Slavomír Jančík</dc:creator>
  <cp:lastModifiedBy>Vaľová Mária</cp:lastModifiedBy>
  <dcterms:created xsi:type="dcterms:W3CDTF">2020-08-20T13:13:17Z</dcterms:created>
  <dcterms:modified xsi:type="dcterms:W3CDTF">2020-08-27T07:31:52Z</dcterms:modified>
</cp:coreProperties>
</file>