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avadska\Desktop\D\VO\Parkoviská\"/>
    </mc:Choice>
  </mc:AlternateContent>
  <bookViews>
    <workbookView xWindow="0" yWindow="0" windowWidth="28800" windowHeight="12435" firstSheet="2" activeTab="6"/>
  </bookViews>
  <sheets>
    <sheet name="Rekapitulácia stavby" sheetId="1" r:id="rId1"/>
    <sheet name="SO 01 - Rekonštrukcia spe..." sheetId="2" r:id="rId2"/>
    <sheet name="SO 02 - Sídlisko pod Soko..." sheetId="3" r:id="rId3"/>
    <sheet name="SO 03 - Parkovisko - poli..." sheetId="4" r:id="rId4"/>
    <sheet name="SO 04 - Spevnená plocha D..." sheetId="5" r:id="rId5"/>
    <sheet name="SO 05 - Sídlisko pod Soko..." sheetId="6" r:id="rId6"/>
    <sheet name="SO 06 - Stojiská na nádob..." sheetId="7" r:id="rId7"/>
  </sheets>
  <definedNames>
    <definedName name="_xlnm._FilterDatabase" localSheetId="1" hidden="1">'SO 01 - Rekonštrukcia spe...'!$C$120:$K$160</definedName>
    <definedName name="_xlnm._FilterDatabase" localSheetId="2" hidden="1">'SO 02 - Sídlisko pod Soko...'!$C$120:$K$161</definedName>
    <definedName name="_xlnm._FilterDatabase" localSheetId="3" hidden="1">'SO 03 - Parkovisko - poli...'!$C$119:$K$184</definedName>
    <definedName name="_xlnm._FilterDatabase" localSheetId="4" hidden="1">'SO 04 - Spevnená plocha D...'!$C$119:$K$148</definedName>
    <definedName name="_xlnm._FilterDatabase" localSheetId="5" hidden="1">'SO 05 - Sídlisko pod Soko...'!$C$123:$K$167</definedName>
    <definedName name="_xlnm._FilterDatabase" localSheetId="6" hidden="1">'SO 06 - Stojiská na nádob...'!$C$123:$K$159</definedName>
    <definedName name="_xlnm.Print_Titles" localSheetId="0">'Rekapitulácia stavby'!$92:$92</definedName>
    <definedName name="_xlnm.Print_Titles" localSheetId="1">'SO 01 - Rekonštrukcia spe...'!$120:$120</definedName>
    <definedName name="_xlnm.Print_Titles" localSheetId="2">'SO 02 - Sídlisko pod Soko...'!$120:$120</definedName>
    <definedName name="_xlnm.Print_Titles" localSheetId="3">'SO 03 - Parkovisko - poli...'!$119:$119</definedName>
    <definedName name="_xlnm.Print_Titles" localSheetId="4">'SO 04 - Spevnená plocha D...'!$119:$119</definedName>
    <definedName name="_xlnm.Print_Titles" localSheetId="5">'SO 05 - Sídlisko pod Soko...'!$123:$123</definedName>
    <definedName name="_xlnm.Print_Titles" localSheetId="6">'SO 06 - Stojiská na nádob...'!$123:$123</definedName>
    <definedName name="_xlnm.Print_Area" localSheetId="0">'Rekapitulácia stavby'!$D$4:$AO$76,'Rekapitulácia stavby'!$C$82:$AQ$101</definedName>
    <definedName name="_xlnm.Print_Area" localSheetId="1">'SO 01 - Rekonštrukcia spe...'!$C$4:$J$76,'SO 01 - Rekonštrukcia spe...'!$C$82:$J$102,'SO 01 - Rekonštrukcia spe...'!$C$108:$J$160</definedName>
    <definedName name="_xlnm.Print_Area" localSheetId="2">'SO 02 - Sídlisko pod Soko...'!$C$4:$J$76,'SO 02 - Sídlisko pod Soko...'!$C$82:$J$102,'SO 02 - Sídlisko pod Soko...'!$C$108:$J$161</definedName>
    <definedName name="_xlnm.Print_Area" localSheetId="3">'SO 03 - Parkovisko - poli...'!$C$4:$J$76,'SO 03 - Parkovisko - poli...'!$C$82:$J$101,'SO 03 - Parkovisko - poli...'!$C$107:$J$184</definedName>
    <definedName name="_xlnm.Print_Area" localSheetId="4">'SO 04 - Spevnená plocha D...'!$C$4:$J$76,'SO 04 - Spevnená plocha D...'!$C$82:$J$101,'SO 04 - Spevnená plocha D...'!$C$107:$J$148</definedName>
    <definedName name="_xlnm.Print_Area" localSheetId="5">'SO 05 - Sídlisko pod Soko...'!$C$4:$J$76,'SO 05 - Sídlisko pod Soko...'!$C$82:$J$105,'SO 05 - Sídlisko pod Soko...'!$C$111:$J$167</definedName>
    <definedName name="_xlnm.Print_Area" localSheetId="6">'SO 06 - Stojiská na nádob...'!$C$4:$J$76,'SO 06 - Stojiská na nádob...'!$C$82:$J$105,'SO 06 - Stojiská na nádob...'!$C$111:$J$159</definedName>
  </definedNames>
  <calcPr calcId="152511"/>
</workbook>
</file>

<file path=xl/calcChain.xml><?xml version="1.0" encoding="utf-8"?>
<calcChain xmlns="http://schemas.openxmlformats.org/spreadsheetml/2006/main">
  <c r="J37" i="7" l="1"/>
  <c r="J36" i="7"/>
  <c r="AY100" i="1" s="1"/>
  <c r="J35" i="7"/>
  <c r="AX100" i="1" s="1"/>
  <c r="BI159" i="7"/>
  <c r="BH159" i="7"/>
  <c r="BG159" i="7"/>
  <c r="BE159" i="7"/>
  <c r="T159" i="7"/>
  <c r="T158" i="7" s="1"/>
  <c r="R159" i="7"/>
  <c r="R158" i="7" s="1"/>
  <c r="P159" i="7"/>
  <c r="P158" i="7" s="1"/>
  <c r="BI157" i="7"/>
  <c r="BH157" i="7"/>
  <c r="BG157" i="7"/>
  <c r="BE157" i="7"/>
  <c r="T157" i="7"/>
  <c r="T156" i="7" s="1"/>
  <c r="T155" i="7" s="1"/>
  <c r="R157" i="7"/>
  <c r="R156" i="7"/>
  <c r="R155" i="7"/>
  <c r="P157" i="7"/>
  <c r="P156" i="7" s="1"/>
  <c r="P155" i="7" s="1"/>
  <c r="BI154" i="7"/>
  <c r="BH154" i="7"/>
  <c r="BG154" i="7"/>
  <c r="BE154" i="7"/>
  <c r="T154" i="7"/>
  <c r="R154" i="7"/>
  <c r="P154" i="7"/>
  <c r="BI153" i="7"/>
  <c r="BH153" i="7"/>
  <c r="BG153" i="7"/>
  <c r="BE153" i="7"/>
  <c r="T153" i="7"/>
  <c r="R153" i="7"/>
  <c r="P153" i="7"/>
  <c r="BI152" i="7"/>
  <c r="BH152" i="7"/>
  <c r="BG152" i="7"/>
  <c r="BE152" i="7"/>
  <c r="T152" i="7"/>
  <c r="R152" i="7"/>
  <c r="P152" i="7"/>
  <c r="BI151" i="7"/>
  <c r="BH151" i="7"/>
  <c r="BG151" i="7"/>
  <c r="BE151" i="7"/>
  <c r="T151" i="7"/>
  <c r="R151" i="7"/>
  <c r="P151" i="7"/>
  <c r="BI149" i="7"/>
  <c r="BH149" i="7"/>
  <c r="BG149" i="7"/>
  <c r="BE149" i="7"/>
  <c r="T149" i="7"/>
  <c r="R149" i="7"/>
  <c r="P149" i="7"/>
  <c r="BI148" i="7"/>
  <c r="BH148" i="7"/>
  <c r="BG148" i="7"/>
  <c r="BE148" i="7"/>
  <c r="T148" i="7"/>
  <c r="R148" i="7"/>
  <c r="P148" i="7"/>
  <c r="BI147" i="7"/>
  <c r="BH147" i="7"/>
  <c r="BG147" i="7"/>
  <c r="BE147" i="7"/>
  <c r="T147" i="7"/>
  <c r="R147" i="7"/>
  <c r="P147" i="7"/>
  <c r="BI146" i="7"/>
  <c r="BH146" i="7"/>
  <c r="BG146" i="7"/>
  <c r="BE146" i="7"/>
  <c r="T146" i="7"/>
  <c r="R146" i="7"/>
  <c r="P146" i="7"/>
  <c r="BI145" i="7"/>
  <c r="BH145" i="7"/>
  <c r="BG145" i="7"/>
  <c r="BE145" i="7"/>
  <c r="T145" i="7"/>
  <c r="R145" i="7"/>
  <c r="P145" i="7"/>
  <c r="BI144" i="7"/>
  <c r="BH144" i="7"/>
  <c r="BG144" i="7"/>
  <c r="BE144" i="7"/>
  <c r="T144" i="7"/>
  <c r="R144" i="7"/>
  <c r="P144" i="7"/>
  <c r="BI143" i="7"/>
  <c r="BH143" i="7"/>
  <c r="BG143" i="7"/>
  <c r="BE143" i="7"/>
  <c r="T143" i="7"/>
  <c r="R143" i="7"/>
  <c r="P143" i="7"/>
  <c r="BI142" i="7"/>
  <c r="BH142" i="7"/>
  <c r="BG142" i="7"/>
  <c r="BE142" i="7"/>
  <c r="T142" i="7"/>
  <c r="R142" i="7"/>
  <c r="P142" i="7"/>
  <c r="BI141" i="7"/>
  <c r="BH141" i="7"/>
  <c r="BG141" i="7"/>
  <c r="BE141" i="7"/>
  <c r="T141" i="7"/>
  <c r="R141" i="7"/>
  <c r="P141" i="7"/>
  <c r="BI139" i="7"/>
  <c r="BH139" i="7"/>
  <c r="BG139" i="7"/>
  <c r="BE139" i="7"/>
  <c r="T139" i="7"/>
  <c r="T138" i="7" s="1"/>
  <c r="R139" i="7"/>
  <c r="R138" i="7" s="1"/>
  <c r="P139" i="7"/>
  <c r="P138" i="7"/>
  <c r="BI137" i="7"/>
  <c r="BH137" i="7"/>
  <c r="BG137" i="7"/>
  <c r="BE137" i="7"/>
  <c r="T137" i="7"/>
  <c r="R137" i="7"/>
  <c r="P137" i="7"/>
  <c r="BI136" i="7"/>
  <c r="BH136" i="7"/>
  <c r="BG136" i="7"/>
  <c r="BE136" i="7"/>
  <c r="T136" i="7"/>
  <c r="R136" i="7"/>
  <c r="P136" i="7"/>
  <c r="BI135" i="7"/>
  <c r="BH135" i="7"/>
  <c r="BG135" i="7"/>
  <c r="BE135" i="7"/>
  <c r="T135" i="7"/>
  <c r="R135" i="7"/>
  <c r="P135" i="7"/>
  <c r="BI134" i="7"/>
  <c r="BH134" i="7"/>
  <c r="BG134" i="7"/>
  <c r="BE134" i="7"/>
  <c r="T134" i="7"/>
  <c r="R134" i="7"/>
  <c r="P134" i="7"/>
  <c r="BI133" i="7"/>
  <c r="BH133" i="7"/>
  <c r="BG133" i="7"/>
  <c r="BE133" i="7"/>
  <c r="T133" i="7"/>
  <c r="R133" i="7"/>
  <c r="P133" i="7"/>
  <c r="BI132" i="7"/>
  <c r="BH132" i="7"/>
  <c r="BG132" i="7"/>
  <c r="BE132" i="7"/>
  <c r="T132" i="7"/>
  <c r="R132" i="7"/>
  <c r="P132" i="7"/>
  <c r="BI131" i="7"/>
  <c r="BH131" i="7"/>
  <c r="BG131" i="7"/>
  <c r="BE131" i="7"/>
  <c r="T131" i="7"/>
  <c r="R131" i="7"/>
  <c r="P131" i="7"/>
  <c r="BI130" i="7"/>
  <c r="BH130" i="7"/>
  <c r="BG130" i="7"/>
  <c r="BE130" i="7"/>
  <c r="T130" i="7"/>
  <c r="R130" i="7"/>
  <c r="P130" i="7"/>
  <c r="BI129" i="7"/>
  <c r="BH129" i="7"/>
  <c r="BG129" i="7"/>
  <c r="BE129" i="7"/>
  <c r="T129" i="7"/>
  <c r="R129" i="7"/>
  <c r="P129" i="7"/>
  <c r="BI128" i="7"/>
  <c r="BH128" i="7"/>
  <c r="BG128" i="7"/>
  <c r="BE128" i="7"/>
  <c r="T128" i="7"/>
  <c r="R128" i="7"/>
  <c r="P128" i="7"/>
  <c r="BI127" i="7"/>
  <c r="BH127" i="7"/>
  <c r="BG127" i="7"/>
  <c r="BE127" i="7"/>
  <c r="T127" i="7"/>
  <c r="R127" i="7"/>
  <c r="P127" i="7"/>
  <c r="F120" i="7"/>
  <c r="F118" i="7"/>
  <c r="E116" i="7"/>
  <c r="F91" i="7"/>
  <c r="F89" i="7"/>
  <c r="E87" i="7"/>
  <c r="J24" i="7"/>
  <c r="E24" i="7"/>
  <c r="J92" i="7" s="1"/>
  <c r="J23" i="7"/>
  <c r="J21" i="7"/>
  <c r="E21" i="7"/>
  <c r="J91" i="7" s="1"/>
  <c r="J20" i="7"/>
  <c r="J18" i="7"/>
  <c r="E18" i="7"/>
  <c r="F121" i="7" s="1"/>
  <c r="J17" i="7"/>
  <c r="J12" i="7"/>
  <c r="J118" i="7" s="1"/>
  <c r="E7" i="7"/>
  <c r="E114" i="7" s="1"/>
  <c r="J37" i="6"/>
  <c r="J36" i="6"/>
  <c r="AY99" i="1" s="1"/>
  <c r="J35" i="6"/>
  <c r="AX99" i="1"/>
  <c r="BI167" i="6"/>
  <c r="BH167" i="6"/>
  <c r="BG167" i="6"/>
  <c r="BE167" i="6"/>
  <c r="T167" i="6"/>
  <c r="T166" i="6" s="1"/>
  <c r="T165" i="6" s="1"/>
  <c r="R167" i="6"/>
  <c r="R166" i="6" s="1"/>
  <c r="R165" i="6" s="1"/>
  <c r="P167" i="6"/>
  <c r="P166" i="6" s="1"/>
  <c r="P165" i="6" s="1"/>
  <c r="BI164" i="6"/>
  <c r="BH164" i="6"/>
  <c r="BG164" i="6"/>
  <c r="BE164" i="6"/>
  <c r="T164" i="6"/>
  <c r="T163" i="6" s="1"/>
  <c r="R164" i="6"/>
  <c r="R163" i="6"/>
  <c r="P164" i="6"/>
  <c r="P163" i="6"/>
  <c r="BI162" i="6"/>
  <c r="BH162" i="6"/>
  <c r="BG162" i="6"/>
  <c r="BE162" i="6"/>
  <c r="T162" i="6"/>
  <c r="R162" i="6"/>
  <c r="P162" i="6"/>
  <c r="BI161" i="6"/>
  <c r="BH161" i="6"/>
  <c r="BG161" i="6"/>
  <c r="BE161" i="6"/>
  <c r="T161" i="6"/>
  <c r="R161" i="6"/>
  <c r="P161" i="6"/>
  <c r="BI160" i="6"/>
  <c r="BH160" i="6"/>
  <c r="BG160" i="6"/>
  <c r="BE160" i="6"/>
  <c r="T160" i="6"/>
  <c r="R160" i="6"/>
  <c r="P160" i="6"/>
  <c r="BI159" i="6"/>
  <c r="BH159" i="6"/>
  <c r="BG159" i="6"/>
  <c r="BE159" i="6"/>
  <c r="T159" i="6"/>
  <c r="R159" i="6"/>
  <c r="P159" i="6"/>
  <c r="BI158" i="6"/>
  <c r="BH158" i="6"/>
  <c r="BG158" i="6"/>
  <c r="BE158" i="6"/>
  <c r="T158" i="6"/>
  <c r="R158" i="6"/>
  <c r="P158" i="6"/>
  <c r="BI157" i="6"/>
  <c r="BH157" i="6"/>
  <c r="BG157" i="6"/>
  <c r="BE157" i="6"/>
  <c r="T157" i="6"/>
  <c r="R157" i="6"/>
  <c r="P157" i="6"/>
  <c r="BI156" i="6"/>
  <c r="BH156" i="6"/>
  <c r="BG156" i="6"/>
  <c r="BE156" i="6"/>
  <c r="T156" i="6"/>
  <c r="R156" i="6"/>
  <c r="P156" i="6"/>
  <c r="BI155" i="6"/>
  <c r="BH155" i="6"/>
  <c r="BG155" i="6"/>
  <c r="BE155" i="6"/>
  <c r="T155" i="6"/>
  <c r="R155" i="6"/>
  <c r="P155" i="6"/>
  <c r="BI154" i="6"/>
  <c r="BH154" i="6"/>
  <c r="BG154" i="6"/>
  <c r="BE154" i="6"/>
  <c r="T154" i="6"/>
  <c r="R154" i="6"/>
  <c r="P154" i="6"/>
  <c r="BI153" i="6"/>
  <c r="BH153" i="6"/>
  <c r="BG153" i="6"/>
  <c r="BE153" i="6"/>
  <c r="T153" i="6"/>
  <c r="R153" i="6"/>
  <c r="P153" i="6"/>
  <c r="BI152" i="6"/>
  <c r="BH152" i="6"/>
  <c r="BG152" i="6"/>
  <c r="BE152" i="6"/>
  <c r="T152" i="6"/>
  <c r="R152" i="6"/>
  <c r="P152" i="6"/>
  <c r="BI151" i="6"/>
  <c r="BH151" i="6"/>
  <c r="BG151" i="6"/>
  <c r="BE151" i="6"/>
  <c r="T151" i="6"/>
  <c r="R151" i="6"/>
  <c r="P151" i="6"/>
  <c r="BI150" i="6"/>
  <c r="BH150" i="6"/>
  <c r="BG150" i="6"/>
  <c r="BE150" i="6"/>
  <c r="T150" i="6"/>
  <c r="R150" i="6"/>
  <c r="P150" i="6"/>
  <c r="BI149" i="6"/>
  <c r="BH149" i="6"/>
  <c r="BG149" i="6"/>
  <c r="BE149" i="6"/>
  <c r="T149" i="6"/>
  <c r="R149" i="6"/>
  <c r="P149" i="6"/>
  <c r="BI148" i="6"/>
  <c r="BH148" i="6"/>
  <c r="BG148" i="6"/>
  <c r="BE148" i="6"/>
  <c r="T148" i="6"/>
  <c r="R148" i="6"/>
  <c r="P148" i="6"/>
  <c r="BI146" i="6"/>
  <c r="BH146" i="6"/>
  <c r="BG146" i="6"/>
  <c r="BE146" i="6"/>
  <c r="T146" i="6"/>
  <c r="T145" i="6" s="1"/>
  <c r="R146" i="6"/>
  <c r="R145" i="6"/>
  <c r="P146" i="6"/>
  <c r="P145" i="6" s="1"/>
  <c r="BI144" i="6"/>
  <c r="BH144" i="6"/>
  <c r="BG144" i="6"/>
  <c r="BE144" i="6"/>
  <c r="T144" i="6"/>
  <c r="R144" i="6"/>
  <c r="P144" i="6"/>
  <c r="BI143" i="6"/>
  <c r="BH143" i="6"/>
  <c r="BG143" i="6"/>
  <c r="BE143" i="6"/>
  <c r="T143" i="6"/>
  <c r="R143" i="6"/>
  <c r="P143" i="6"/>
  <c r="BI142" i="6"/>
  <c r="BH142" i="6"/>
  <c r="BG142" i="6"/>
  <c r="BE142" i="6"/>
  <c r="T142" i="6"/>
  <c r="R142" i="6"/>
  <c r="P142" i="6"/>
  <c r="BI141" i="6"/>
  <c r="BH141" i="6"/>
  <c r="BG141" i="6"/>
  <c r="BE141" i="6"/>
  <c r="T141" i="6"/>
  <c r="R141" i="6"/>
  <c r="P141" i="6"/>
  <c r="BI140" i="6"/>
  <c r="BH140" i="6"/>
  <c r="BG140" i="6"/>
  <c r="BE140" i="6"/>
  <c r="T140" i="6"/>
  <c r="R140" i="6"/>
  <c r="P140" i="6"/>
  <c r="BI139" i="6"/>
  <c r="BH139" i="6"/>
  <c r="BG139" i="6"/>
  <c r="BE139" i="6"/>
  <c r="T139" i="6"/>
  <c r="R139" i="6"/>
  <c r="P139" i="6"/>
  <c r="BI138" i="6"/>
  <c r="BH138" i="6"/>
  <c r="BG138" i="6"/>
  <c r="BE138" i="6"/>
  <c r="T138" i="6"/>
  <c r="R138" i="6"/>
  <c r="P138" i="6"/>
  <c r="BI136" i="6"/>
  <c r="BH136" i="6"/>
  <c r="BG136" i="6"/>
  <c r="BE136" i="6"/>
  <c r="T136" i="6"/>
  <c r="R136" i="6"/>
  <c r="P136" i="6"/>
  <c r="BI135" i="6"/>
  <c r="BH135" i="6"/>
  <c r="BG135" i="6"/>
  <c r="BE135" i="6"/>
  <c r="T135" i="6"/>
  <c r="R135" i="6"/>
  <c r="P135" i="6"/>
  <c r="BI134" i="6"/>
  <c r="BH134" i="6"/>
  <c r="BG134" i="6"/>
  <c r="BE134" i="6"/>
  <c r="T134" i="6"/>
  <c r="R134" i="6"/>
  <c r="P134" i="6"/>
  <c r="BI133" i="6"/>
  <c r="BH133" i="6"/>
  <c r="BG133" i="6"/>
  <c r="BE133" i="6"/>
  <c r="T133" i="6"/>
  <c r="R133" i="6"/>
  <c r="P133" i="6"/>
  <c r="BI132" i="6"/>
  <c r="BH132" i="6"/>
  <c r="BG132" i="6"/>
  <c r="BE132" i="6"/>
  <c r="T132" i="6"/>
  <c r="R132" i="6"/>
  <c r="P132" i="6"/>
  <c r="BI131" i="6"/>
  <c r="BH131" i="6"/>
  <c r="BG131" i="6"/>
  <c r="BE131" i="6"/>
  <c r="T131" i="6"/>
  <c r="R131" i="6"/>
  <c r="P131" i="6"/>
  <c r="BI130" i="6"/>
  <c r="BH130" i="6"/>
  <c r="BG130" i="6"/>
  <c r="BE130" i="6"/>
  <c r="T130" i="6"/>
  <c r="R130" i="6"/>
  <c r="P130" i="6"/>
  <c r="BI129" i="6"/>
  <c r="BH129" i="6"/>
  <c r="BG129" i="6"/>
  <c r="BE129" i="6"/>
  <c r="T129" i="6"/>
  <c r="R129" i="6"/>
  <c r="P129" i="6"/>
  <c r="BI128" i="6"/>
  <c r="BH128" i="6"/>
  <c r="BG128" i="6"/>
  <c r="BE128" i="6"/>
  <c r="T128" i="6"/>
  <c r="R128" i="6"/>
  <c r="P128" i="6"/>
  <c r="BI127" i="6"/>
  <c r="BH127" i="6"/>
  <c r="BG127" i="6"/>
  <c r="BE127" i="6"/>
  <c r="T127" i="6"/>
  <c r="R127" i="6"/>
  <c r="P127" i="6"/>
  <c r="F120" i="6"/>
  <c r="F118" i="6"/>
  <c r="E116" i="6"/>
  <c r="F91" i="6"/>
  <c r="F89" i="6"/>
  <c r="E87" i="6"/>
  <c r="J24" i="6"/>
  <c r="E24" i="6"/>
  <c r="J121" i="6" s="1"/>
  <c r="J23" i="6"/>
  <c r="J21" i="6"/>
  <c r="E21" i="6"/>
  <c r="J91" i="6" s="1"/>
  <c r="J20" i="6"/>
  <c r="J18" i="6"/>
  <c r="E18" i="6"/>
  <c r="F121" i="6" s="1"/>
  <c r="J17" i="6"/>
  <c r="J12" i="6"/>
  <c r="J118" i="6"/>
  <c r="E7" i="6"/>
  <c r="E114" i="6"/>
  <c r="J37" i="5"/>
  <c r="J36" i="5"/>
  <c r="AY98" i="1" s="1"/>
  <c r="J35" i="5"/>
  <c r="AX98" i="1"/>
  <c r="BI148" i="5"/>
  <c r="BH148" i="5"/>
  <c r="BG148" i="5"/>
  <c r="BE148" i="5"/>
  <c r="T148" i="5"/>
  <c r="R148" i="5"/>
  <c r="P148" i="5"/>
  <c r="BI147" i="5"/>
  <c r="BH147" i="5"/>
  <c r="BG147" i="5"/>
  <c r="BE147" i="5"/>
  <c r="T147" i="5"/>
  <c r="R147" i="5"/>
  <c r="P147" i="5"/>
  <c r="BI146" i="5"/>
  <c r="BH146" i="5"/>
  <c r="BG146" i="5"/>
  <c r="BE146" i="5"/>
  <c r="T146" i="5"/>
  <c r="R146" i="5"/>
  <c r="P146" i="5"/>
  <c r="BI145" i="5"/>
  <c r="BH145" i="5"/>
  <c r="BG145" i="5"/>
  <c r="BE145" i="5"/>
  <c r="T145" i="5"/>
  <c r="R145" i="5"/>
  <c r="P145" i="5"/>
  <c r="BI144" i="5"/>
  <c r="BH144" i="5"/>
  <c r="BG144" i="5"/>
  <c r="BE144" i="5"/>
  <c r="T144" i="5"/>
  <c r="R144" i="5"/>
  <c r="P144" i="5"/>
  <c r="BI143" i="5"/>
  <c r="BH143" i="5"/>
  <c r="BG143" i="5"/>
  <c r="BE143" i="5"/>
  <c r="T143" i="5"/>
  <c r="R143" i="5"/>
  <c r="P143" i="5"/>
  <c r="BI141" i="5"/>
  <c r="BH141" i="5"/>
  <c r="BG141" i="5"/>
  <c r="BE141" i="5"/>
  <c r="T141" i="5"/>
  <c r="R141" i="5"/>
  <c r="P141" i="5"/>
  <c r="BI140" i="5"/>
  <c r="BH140" i="5"/>
  <c r="BG140" i="5"/>
  <c r="BE140" i="5"/>
  <c r="T140" i="5"/>
  <c r="R140" i="5"/>
  <c r="P140" i="5"/>
  <c r="BI139" i="5"/>
  <c r="BH139" i="5"/>
  <c r="BG139" i="5"/>
  <c r="BE139" i="5"/>
  <c r="T139" i="5"/>
  <c r="R139" i="5"/>
  <c r="P139" i="5"/>
  <c r="BI138" i="5"/>
  <c r="BH138" i="5"/>
  <c r="BG138" i="5"/>
  <c r="BE138" i="5"/>
  <c r="T138" i="5"/>
  <c r="R138" i="5"/>
  <c r="P138" i="5"/>
  <c r="BI137" i="5"/>
  <c r="BH137" i="5"/>
  <c r="BG137" i="5"/>
  <c r="BE137" i="5"/>
  <c r="T137" i="5"/>
  <c r="R137" i="5"/>
  <c r="P137" i="5"/>
  <c r="BI136" i="5"/>
  <c r="BH136" i="5"/>
  <c r="BG136" i="5"/>
  <c r="BE136" i="5"/>
  <c r="T136" i="5"/>
  <c r="R136" i="5"/>
  <c r="P136" i="5"/>
  <c r="BI135" i="5"/>
  <c r="BH135" i="5"/>
  <c r="BG135" i="5"/>
  <c r="BE135" i="5"/>
  <c r="T135" i="5"/>
  <c r="R135" i="5"/>
  <c r="P135" i="5"/>
  <c r="BI134" i="5"/>
  <c r="BH134" i="5"/>
  <c r="BG134" i="5"/>
  <c r="BE134" i="5"/>
  <c r="T134" i="5"/>
  <c r="R134" i="5"/>
  <c r="P134" i="5"/>
  <c r="BI133" i="5"/>
  <c r="BH133" i="5"/>
  <c r="BG133" i="5"/>
  <c r="BE133" i="5"/>
  <c r="T133" i="5"/>
  <c r="R133" i="5"/>
  <c r="P133" i="5"/>
  <c r="BI131" i="5"/>
  <c r="BH131" i="5"/>
  <c r="BG131" i="5"/>
  <c r="BE131" i="5"/>
  <c r="T131" i="5"/>
  <c r="R131" i="5"/>
  <c r="P131" i="5"/>
  <c r="BI130" i="5"/>
  <c r="BH130" i="5"/>
  <c r="BG130" i="5"/>
  <c r="BE130" i="5"/>
  <c r="T130" i="5"/>
  <c r="R130" i="5"/>
  <c r="P130" i="5"/>
  <c r="BI129" i="5"/>
  <c r="BH129" i="5"/>
  <c r="BG129" i="5"/>
  <c r="BE129" i="5"/>
  <c r="T129" i="5"/>
  <c r="R129" i="5"/>
  <c r="P129" i="5"/>
  <c r="BI128" i="5"/>
  <c r="BH128" i="5"/>
  <c r="BG128" i="5"/>
  <c r="BE128" i="5"/>
  <c r="T128" i="5"/>
  <c r="R128" i="5"/>
  <c r="P128" i="5"/>
  <c r="BI127" i="5"/>
  <c r="BH127" i="5"/>
  <c r="BG127" i="5"/>
  <c r="BE127" i="5"/>
  <c r="T127" i="5"/>
  <c r="R127" i="5"/>
  <c r="P127" i="5"/>
  <c r="BI126" i="5"/>
  <c r="BH126" i="5"/>
  <c r="BG126" i="5"/>
  <c r="BE126" i="5"/>
  <c r="T126" i="5"/>
  <c r="R126" i="5"/>
  <c r="P126" i="5"/>
  <c r="BI125" i="5"/>
  <c r="BH125" i="5"/>
  <c r="BG125" i="5"/>
  <c r="BE125" i="5"/>
  <c r="T125" i="5"/>
  <c r="R125" i="5"/>
  <c r="P125" i="5"/>
  <c r="BI124" i="5"/>
  <c r="BH124" i="5"/>
  <c r="BG124" i="5"/>
  <c r="BE124" i="5"/>
  <c r="T124" i="5"/>
  <c r="R124" i="5"/>
  <c r="P124" i="5"/>
  <c r="BI123" i="5"/>
  <c r="BH123" i="5"/>
  <c r="BG123" i="5"/>
  <c r="BE123" i="5"/>
  <c r="T123" i="5"/>
  <c r="R123" i="5"/>
  <c r="P123" i="5"/>
  <c r="F116" i="5"/>
  <c r="F114" i="5"/>
  <c r="E112" i="5"/>
  <c r="F91" i="5"/>
  <c r="F89" i="5"/>
  <c r="E87" i="5"/>
  <c r="J24" i="5"/>
  <c r="E24" i="5"/>
  <c r="J92" i="5"/>
  <c r="J23" i="5"/>
  <c r="J21" i="5"/>
  <c r="E21" i="5"/>
  <c r="J116" i="5" s="1"/>
  <c r="J20" i="5"/>
  <c r="J18" i="5"/>
  <c r="E18" i="5"/>
  <c r="F92" i="5"/>
  <c r="J17" i="5"/>
  <c r="J12" i="5"/>
  <c r="J89" i="5"/>
  <c r="E7" i="5"/>
  <c r="E110" i="5" s="1"/>
  <c r="J37" i="4"/>
  <c r="J36" i="4"/>
  <c r="AY97" i="1" s="1"/>
  <c r="J35" i="4"/>
  <c r="AX97" i="1"/>
  <c r="BI184" i="4"/>
  <c r="BH184" i="4"/>
  <c r="BG184" i="4"/>
  <c r="BE184" i="4"/>
  <c r="T184" i="4"/>
  <c r="R184" i="4"/>
  <c r="P184" i="4"/>
  <c r="BI183" i="4"/>
  <c r="BH183" i="4"/>
  <c r="BG183" i="4"/>
  <c r="BE183" i="4"/>
  <c r="T183" i="4"/>
  <c r="R183" i="4"/>
  <c r="P183" i="4"/>
  <c r="BI182" i="4"/>
  <c r="BH182" i="4"/>
  <c r="BG182" i="4"/>
  <c r="BE182" i="4"/>
  <c r="T182" i="4"/>
  <c r="R182" i="4"/>
  <c r="P182" i="4"/>
  <c r="BI181" i="4"/>
  <c r="BH181" i="4"/>
  <c r="BG181" i="4"/>
  <c r="BE181" i="4"/>
  <c r="T181" i="4"/>
  <c r="R181" i="4"/>
  <c r="P181" i="4"/>
  <c r="BI180" i="4"/>
  <c r="BH180" i="4"/>
  <c r="BG180" i="4"/>
  <c r="BE180" i="4"/>
  <c r="T180" i="4"/>
  <c r="R180" i="4"/>
  <c r="P180" i="4"/>
  <c r="BI179" i="4"/>
  <c r="BH179" i="4"/>
  <c r="BG179" i="4"/>
  <c r="BE179" i="4"/>
  <c r="T179" i="4"/>
  <c r="R179" i="4"/>
  <c r="P179" i="4"/>
  <c r="BI178" i="4"/>
  <c r="BH178" i="4"/>
  <c r="BG178" i="4"/>
  <c r="BE178" i="4"/>
  <c r="T178" i="4"/>
  <c r="R178" i="4"/>
  <c r="P178" i="4"/>
  <c r="BI177" i="4"/>
  <c r="BH177" i="4"/>
  <c r="BG177" i="4"/>
  <c r="BE177" i="4"/>
  <c r="T177" i="4"/>
  <c r="R177" i="4"/>
  <c r="P177" i="4"/>
  <c r="BI176" i="4"/>
  <c r="BH176" i="4"/>
  <c r="BG176" i="4"/>
  <c r="BE176" i="4"/>
  <c r="T176" i="4"/>
  <c r="R176" i="4"/>
  <c r="P176" i="4"/>
  <c r="BI175" i="4"/>
  <c r="BH175" i="4"/>
  <c r="BG175" i="4"/>
  <c r="BE175" i="4"/>
  <c r="T175" i="4"/>
  <c r="R175" i="4"/>
  <c r="P175" i="4"/>
  <c r="BI174" i="4"/>
  <c r="BH174" i="4"/>
  <c r="BG174" i="4"/>
  <c r="BE174" i="4"/>
  <c r="T174" i="4"/>
  <c r="R174" i="4"/>
  <c r="P174" i="4"/>
  <c r="BI173" i="4"/>
  <c r="BH173" i="4"/>
  <c r="BG173" i="4"/>
  <c r="BE173" i="4"/>
  <c r="T173" i="4"/>
  <c r="R173" i="4"/>
  <c r="P173" i="4"/>
  <c r="BI172" i="4"/>
  <c r="BH172" i="4"/>
  <c r="BG172" i="4"/>
  <c r="BE172" i="4"/>
  <c r="T172" i="4"/>
  <c r="R172" i="4"/>
  <c r="P172" i="4"/>
  <c r="BI171" i="4"/>
  <c r="BH171" i="4"/>
  <c r="BG171" i="4"/>
  <c r="BE171" i="4"/>
  <c r="T171" i="4"/>
  <c r="R171" i="4"/>
  <c r="P171" i="4"/>
  <c r="BI170" i="4"/>
  <c r="BH170" i="4"/>
  <c r="BG170" i="4"/>
  <c r="BE170" i="4"/>
  <c r="T170" i="4"/>
  <c r="R170" i="4"/>
  <c r="P170" i="4"/>
  <c r="BI169" i="4"/>
  <c r="BH169" i="4"/>
  <c r="BG169" i="4"/>
  <c r="BE169" i="4"/>
  <c r="T169" i="4"/>
  <c r="R169" i="4"/>
  <c r="P169" i="4"/>
  <c r="BI168" i="4"/>
  <c r="BH168" i="4"/>
  <c r="BG168" i="4"/>
  <c r="BE168" i="4"/>
  <c r="T168" i="4"/>
  <c r="R168" i="4"/>
  <c r="P168" i="4"/>
  <c r="BI167" i="4"/>
  <c r="BH167" i="4"/>
  <c r="BG167" i="4"/>
  <c r="BE167" i="4"/>
  <c r="T167" i="4"/>
  <c r="R167" i="4"/>
  <c r="P167" i="4"/>
  <c r="BI166" i="4"/>
  <c r="BH166" i="4"/>
  <c r="BG166" i="4"/>
  <c r="BE166" i="4"/>
  <c r="T166" i="4"/>
  <c r="R166" i="4"/>
  <c r="P166" i="4"/>
  <c r="BI165" i="4"/>
  <c r="BH165" i="4"/>
  <c r="BG165" i="4"/>
  <c r="BE165" i="4"/>
  <c r="T165" i="4"/>
  <c r="R165" i="4"/>
  <c r="P165" i="4"/>
  <c r="BI164" i="4"/>
  <c r="BH164" i="4"/>
  <c r="BG164" i="4"/>
  <c r="BE164" i="4"/>
  <c r="T164" i="4"/>
  <c r="R164" i="4"/>
  <c r="P164" i="4"/>
  <c r="BI163" i="4"/>
  <c r="BH163" i="4"/>
  <c r="BG163" i="4"/>
  <c r="BE163" i="4"/>
  <c r="T163" i="4"/>
  <c r="R163" i="4"/>
  <c r="P163" i="4"/>
  <c r="BI162" i="4"/>
  <c r="BH162" i="4"/>
  <c r="BG162" i="4"/>
  <c r="BE162" i="4"/>
  <c r="T162" i="4"/>
  <c r="R162" i="4"/>
  <c r="P162" i="4"/>
  <c r="BI161" i="4"/>
  <c r="BH161" i="4"/>
  <c r="BG161" i="4"/>
  <c r="BE161" i="4"/>
  <c r="T161" i="4"/>
  <c r="R161" i="4"/>
  <c r="P161" i="4"/>
  <c r="BI160" i="4"/>
  <c r="BH160" i="4"/>
  <c r="BG160" i="4"/>
  <c r="BE160" i="4"/>
  <c r="T160" i="4"/>
  <c r="R160" i="4"/>
  <c r="P160" i="4"/>
  <c r="BI159" i="4"/>
  <c r="BH159" i="4"/>
  <c r="BG159" i="4"/>
  <c r="BE159" i="4"/>
  <c r="T159" i="4"/>
  <c r="R159" i="4"/>
  <c r="P159" i="4"/>
  <c r="BI157" i="4"/>
  <c r="BH157" i="4"/>
  <c r="BG157" i="4"/>
  <c r="BE157" i="4"/>
  <c r="T157" i="4"/>
  <c r="R157" i="4"/>
  <c r="P157" i="4"/>
  <c r="BI156" i="4"/>
  <c r="BH156" i="4"/>
  <c r="BG156" i="4"/>
  <c r="BE156" i="4"/>
  <c r="T156" i="4"/>
  <c r="R156" i="4"/>
  <c r="P156" i="4"/>
  <c r="BI155" i="4"/>
  <c r="BH155" i="4"/>
  <c r="BG155" i="4"/>
  <c r="BE155" i="4"/>
  <c r="T155" i="4"/>
  <c r="R155" i="4"/>
  <c r="P155" i="4"/>
  <c r="BI154" i="4"/>
  <c r="BH154" i="4"/>
  <c r="BG154" i="4"/>
  <c r="BE154" i="4"/>
  <c r="T154" i="4"/>
  <c r="R154" i="4"/>
  <c r="P154" i="4"/>
  <c r="BI153" i="4"/>
  <c r="BH153" i="4"/>
  <c r="BG153" i="4"/>
  <c r="BE153" i="4"/>
  <c r="T153" i="4"/>
  <c r="R153" i="4"/>
  <c r="P153" i="4"/>
  <c r="BI152" i="4"/>
  <c r="BH152" i="4"/>
  <c r="BG152" i="4"/>
  <c r="BE152" i="4"/>
  <c r="T152" i="4"/>
  <c r="R152" i="4"/>
  <c r="P152" i="4"/>
  <c r="BI151" i="4"/>
  <c r="BH151" i="4"/>
  <c r="BG151" i="4"/>
  <c r="BE151" i="4"/>
  <c r="T151" i="4"/>
  <c r="R151" i="4"/>
  <c r="P151" i="4"/>
  <c r="BI150" i="4"/>
  <c r="BH150" i="4"/>
  <c r="BG150" i="4"/>
  <c r="BE150" i="4"/>
  <c r="T150" i="4"/>
  <c r="R150" i="4"/>
  <c r="P150" i="4"/>
  <c r="BI149" i="4"/>
  <c r="BH149" i="4"/>
  <c r="BG149" i="4"/>
  <c r="BE149" i="4"/>
  <c r="T149" i="4"/>
  <c r="R149" i="4"/>
  <c r="P149" i="4"/>
  <c r="BI148" i="4"/>
  <c r="BH148" i="4"/>
  <c r="BG148" i="4"/>
  <c r="BE148" i="4"/>
  <c r="T148" i="4"/>
  <c r="R148" i="4"/>
  <c r="P148" i="4"/>
  <c r="BI146" i="4"/>
  <c r="BH146" i="4"/>
  <c r="BG146" i="4"/>
  <c r="BE146" i="4"/>
  <c r="T146" i="4"/>
  <c r="R146" i="4"/>
  <c r="P146" i="4"/>
  <c r="BI145" i="4"/>
  <c r="BH145" i="4"/>
  <c r="BG145" i="4"/>
  <c r="BE145" i="4"/>
  <c r="T145" i="4"/>
  <c r="R145" i="4"/>
  <c r="P145" i="4"/>
  <c r="BI144" i="4"/>
  <c r="BH144" i="4"/>
  <c r="BG144" i="4"/>
  <c r="BE144" i="4"/>
  <c r="T144" i="4"/>
  <c r="R144" i="4"/>
  <c r="P144" i="4"/>
  <c r="BI143" i="4"/>
  <c r="BH143" i="4"/>
  <c r="BG143" i="4"/>
  <c r="BE143" i="4"/>
  <c r="T143" i="4"/>
  <c r="R143" i="4"/>
  <c r="P143" i="4"/>
  <c r="BI142" i="4"/>
  <c r="BH142" i="4"/>
  <c r="BG142" i="4"/>
  <c r="BE142" i="4"/>
  <c r="T142" i="4"/>
  <c r="R142" i="4"/>
  <c r="P142" i="4"/>
  <c r="BI141" i="4"/>
  <c r="BH141" i="4"/>
  <c r="BG141" i="4"/>
  <c r="BE141" i="4"/>
  <c r="T141" i="4"/>
  <c r="R141" i="4"/>
  <c r="P141" i="4"/>
  <c r="BI140" i="4"/>
  <c r="BH140" i="4"/>
  <c r="BG140" i="4"/>
  <c r="BE140" i="4"/>
  <c r="T140" i="4"/>
  <c r="R140" i="4"/>
  <c r="P140" i="4"/>
  <c r="BI139" i="4"/>
  <c r="BH139" i="4"/>
  <c r="BG139" i="4"/>
  <c r="BE139" i="4"/>
  <c r="T139" i="4"/>
  <c r="R139" i="4"/>
  <c r="P139" i="4"/>
  <c r="BI138" i="4"/>
  <c r="BH138" i="4"/>
  <c r="BG138" i="4"/>
  <c r="BE138" i="4"/>
  <c r="T138" i="4"/>
  <c r="R138" i="4"/>
  <c r="P138" i="4"/>
  <c r="BI137" i="4"/>
  <c r="BH137" i="4"/>
  <c r="BG137" i="4"/>
  <c r="BE137" i="4"/>
  <c r="T137" i="4"/>
  <c r="R137" i="4"/>
  <c r="P137" i="4"/>
  <c r="BI136" i="4"/>
  <c r="BH136" i="4"/>
  <c r="BG136" i="4"/>
  <c r="BE136" i="4"/>
  <c r="T136" i="4"/>
  <c r="R136" i="4"/>
  <c r="P136" i="4"/>
  <c r="BI135" i="4"/>
  <c r="BH135" i="4"/>
  <c r="BG135" i="4"/>
  <c r="BE135" i="4"/>
  <c r="T135" i="4"/>
  <c r="R135" i="4"/>
  <c r="P135" i="4"/>
  <c r="BI134" i="4"/>
  <c r="BH134" i="4"/>
  <c r="BG134" i="4"/>
  <c r="BE134" i="4"/>
  <c r="T134" i="4"/>
  <c r="R134" i="4"/>
  <c r="P134" i="4"/>
  <c r="BI133" i="4"/>
  <c r="BH133" i="4"/>
  <c r="BG133" i="4"/>
  <c r="BE133" i="4"/>
  <c r="T133" i="4"/>
  <c r="R133" i="4"/>
  <c r="P133" i="4"/>
  <c r="BI132" i="4"/>
  <c r="BH132" i="4"/>
  <c r="BG132" i="4"/>
  <c r="BE132" i="4"/>
  <c r="T132" i="4"/>
  <c r="R132" i="4"/>
  <c r="P132" i="4"/>
  <c r="BI131" i="4"/>
  <c r="BH131" i="4"/>
  <c r="BG131" i="4"/>
  <c r="BE131" i="4"/>
  <c r="T131" i="4"/>
  <c r="R131" i="4"/>
  <c r="P131" i="4"/>
  <c r="BI130" i="4"/>
  <c r="BH130" i="4"/>
  <c r="BG130" i="4"/>
  <c r="BE130" i="4"/>
  <c r="T130" i="4"/>
  <c r="R130" i="4"/>
  <c r="P130" i="4"/>
  <c r="BI129" i="4"/>
  <c r="BH129" i="4"/>
  <c r="BG129" i="4"/>
  <c r="BE129" i="4"/>
  <c r="T129" i="4"/>
  <c r="R129" i="4"/>
  <c r="P129" i="4"/>
  <c r="BI128" i="4"/>
  <c r="BH128" i="4"/>
  <c r="BG128" i="4"/>
  <c r="BE128" i="4"/>
  <c r="T128" i="4"/>
  <c r="R128" i="4"/>
  <c r="P128" i="4"/>
  <c r="BI127" i="4"/>
  <c r="BH127" i="4"/>
  <c r="BG127" i="4"/>
  <c r="BE127" i="4"/>
  <c r="T127" i="4"/>
  <c r="R127" i="4"/>
  <c r="P127" i="4"/>
  <c r="BI126" i="4"/>
  <c r="BH126" i="4"/>
  <c r="BG126" i="4"/>
  <c r="BE126" i="4"/>
  <c r="T126" i="4"/>
  <c r="R126" i="4"/>
  <c r="P126" i="4"/>
  <c r="BI125" i="4"/>
  <c r="BH125" i="4"/>
  <c r="BG125" i="4"/>
  <c r="BE125" i="4"/>
  <c r="T125" i="4"/>
  <c r="R125" i="4"/>
  <c r="P125" i="4"/>
  <c r="BI124" i="4"/>
  <c r="BH124" i="4"/>
  <c r="BG124" i="4"/>
  <c r="BE124" i="4"/>
  <c r="T124" i="4"/>
  <c r="R124" i="4"/>
  <c r="P124" i="4"/>
  <c r="BI123" i="4"/>
  <c r="BH123" i="4"/>
  <c r="BG123" i="4"/>
  <c r="BE123" i="4"/>
  <c r="T123" i="4"/>
  <c r="R123" i="4"/>
  <c r="P123" i="4"/>
  <c r="F116" i="4"/>
  <c r="F114" i="4"/>
  <c r="E112" i="4"/>
  <c r="F91" i="4"/>
  <c r="F89" i="4"/>
  <c r="E87" i="4"/>
  <c r="J24" i="4"/>
  <c r="E24" i="4"/>
  <c r="J117" i="4" s="1"/>
  <c r="J23" i="4"/>
  <c r="J21" i="4"/>
  <c r="E21" i="4"/>
  <c r="J116" i="4"/>
  <c r="J20" i="4"/>
  <c r="J18" i="4"/>
  <c r="E18" i="4"/>
  <c r="F117" i="4" s="1"/>
  <c r="J17" i="4"/>
  <c r="J12" i="4"/>
  <c r="J114" i="4"/>
  <c r="E7" i="4"/>
  <c r="E110" i="4" s="1"/>
  <c r="J37" i="3"/>
  <c r="J36" i="3"/>
  <c r="AY96" i="1"/>
  <c r="J35" i="3"/>
  <c r="AX96" i="1" s="1"/>
  <c r="BI161" i="3"/>
  <c r="BH161" i="3"/>
  <c r="BG161" i="3"/>
  <c r="BE161" i="3"/>
  <c r="T161" i="3"/>
  <c r="T160" i="3"/>
  <c r="R161" i="3"/>
  <c r="R160" i="3" s="1"/>
  <c r="P161" i="3"/>
  <c r="P160" i="3"/>
  <c r="BI159" i="3"/>
  <c r="BH159" i="3"/>
  <c r="BG159" i="3"/>
  <c r="BE159" i="3"/>
  <c r="T159" i="3"/>
  <c r="R159" i="3"/>
  <c r="P159" i="3"/>
  <c r="BI158" i="3"/>
  <c r="BH158" i="3"/>
  <c r="BG158" i="3"/>
  <c r="BE158" i="3"/>
  <c r="T158" i="3"/>
  <c r="R158" i="3"/>
  <c r="P158" i="3"/>
  <c r="BI157" i="3"/>
  <c r="BH157" i="3"/>
  <c r="BG157" i="3"/>
  <c r="BE157" i="3"/>
  <c r="T157" i="3"/>
  <c r="R157" i="3"/>
  <c r="P157" i="3"/>
  <c r="BI156" i="3"/>
  <c r="BH156" i="3"/>
  <c r="BG156" i="3"/>
  <c r="BE156" i="3"/>
  <c r="T156" i="3"/>
  <c r="R156" i="3"/>
  <c r="P156" i="3"/>
  <c r="BI155" i="3"/>
  <c r="BH155" i="3"/>
  <c r="BG155" i="3"/>
  <c r="BE155" i="3"/>
  <c r="T155" i="3"/>
  <c r="R155" i="3"/>
  <c r="P155" i="3"/>
  <c r="BI154" i="3"/>
  <c r="BH154" i="3"/>
  <c r="BG154" i="3"/>
  <c r="BE154" i="3"/>
  <c r="T154" i="3"/>
  <c r="R154" i="3"/>
  <c r="P154" i="3"/>
  <c r="BI153" i="3"/>
  <c r="BH153" i="3"/>
  <c r="BG153" i="3"/>
  <c r="BE153" i="3"/>
  <c r="T153" i="3"/>
  <c r="R153" i="3"/>
  <c r="P153" i="3"/>
  <c r="BI152" i="3"/>
  <c r="BH152" i="3"/>
  <c r="BG152" i="3"/>
  <c r="BE152" i="3"/>
  <c r="T152" i="3"/>
  <c r="R152" i="3"/>
  <c r="P152" i="3"/>
  <c r="BI151" i="3"/>
  <c r="BH151" i="3"/>
  <c r="BG151" i="3"/>
  <c r="BE151" i="3"/>
  <c r="T151" i="3"/>
  <c r="R151" i="3"/>
  <c r="P151" i="3"/>
  <c r="BI150" i="3"/>
  <c r="BH150" i="3"/>
  <c r="BG150" i="3"/>
  <c r="BE150" i="3"/>
  <c r="T150" i="3"/>
  <c r="R150" i="3"/>
  <c r="P150" i="3"/>
  <c r="BI149" i="3"/>
  <c r="BH149" i="3"/>
  <c r="BG149" i="3"/>
  <c r="BE149" i="3"/>
  <c r="T149" i="3"/>
  <c r="R149" i="3"/>
  <c r="P149" i="3"/>
  <c r="BI148" i="3"/>
  <c r="BH148" i="3"/>
  <c r="BG148" i="3"/>
  <c r="BE148" i="3"/>
  <c r="T148" i="3"/>
  <c r="R148" i="3"/>
  <c r="P148" i="3"/>
  <c r="BI146" i="3"/>
  <c r="BH146" i="3"/>
  <c r="BG146" i="3"/>
  <c r="BE146" i="3"/>
  <c r="T146" i="3"/>
  <c r="R146" i="3"/>
  <c r="P146" i="3"/>
  <c r="BI145" i="3"/>
  <c r="BH145" i="3"/>
  <c r="BG145" i="3"/>
  <c r="BE145" i="3"/>
  <c r="T145" i="3"/>
  <c r="R145" i="3"/>
  <c r="P145" i="3"/>
  <c r="BI144" i="3"/>
  <c r="BH144" i="3"/>
  <c r="BG144" i="3"/>
  <c r="BE144" i="3"/>
  <c r="T144" i="3"/>
  <c r="R144" i="3"/>
  <c r="P144" i="3"/>
  <c r="BI143" i="3"/>
  <c r="BH143" i="3"/>
  <c r="BG143" i="3"/>
  <c r="BE143" i="3"/>
  <c r="T143" i="3"/>
  <c r="R143" i="3"/>
  <c r="P143" i="3"/>
  <c r="BI142" i="3"/>
  <c r="BH142" i="3"/>
  <c r="BG142" i="3"/>
  <c r="BE142" i="3"/>
  <c r="T142" i="3"/>
  <c r="R142" i="3"/>
  <c r="P142" i="3"/>
  <c r="BI141" i="3"/>
  <c r="BH141" i="3"/>
  <c r="BG141" i="3"/>
  <c r="BE141" i="3"/>
  <c r="T141" i="3"/>
  <c r="R141" i="3"/>
  <c r="P141" i="3"/>
  <c r="BI140" i="3"/>
  <c r="BH140" i="3"/>
  <c r="BG140" i="3"/>
  <c r="BE140" i="3"/>
  <c r="T140" i="3"/>
  <c r="R140" i="3"/>
  <c r="P140" i="3"/>
  <c r="BI139" i="3"/>
  <c r="BH139" i="3"/>
  <c r="BG139" i="3"/>
  <c r="BE139" i="3"/>
  <c r="T139" i="3"/>
  <c r="R139" i="3"/>
  <c r="P139" i="3"/>
  <c r="BI138" i="3"/>
  <c r="BH138" i="3"/>
  <c r="BG138" i="3"/>
  <c r="BE138" i="3"/>
  <c r="T138" i="3"/>
  <c r="R138" i="3"/>
  <c r="P138" i="3"/>
  <c r="BI137" i="3"/>
  <c r="BH137" i="3"/>
  <c r="BG137" i="3"/>
  <c r="BE137" i="3"/>
  <c r="T137" i="3"/>
  <c r="R137" i="3"/>
  <c r="P137" i="3"/>
  <c r="BI136" i="3"/>
  <c r="BH136" i="3"/>
  <c r="BG136" i="3"/>
  <c r="BE136" i="3"/>
  <c r="T136" i="3"/>
  <c r="R136" i="3"/>
  <c r="P136" i="3"/>
  <c r="BI135" i="3"/>
  <c r="BH135" i="3"/>
  <c r="BG135" i="3"/>
  <c r="BE135" i="3"/>
  <c r="T135" i="3"/>
  <c r="R135" i="3"/>
  <c r="P135" i="3"/>
  <c r="BI133" i="3"/>
  <c r="BH133" i="3"/>
  <c r="BG133" i="3"/>
  <c r="BE133" i="3"/>
  <c r="T133" i="3"/>
  <c r="R133" i="3"/>
  <c r="P133" i="3"/>
  <c r="BI132" i="3"/>
  <c r="BH132" i="3"/>
  <c r="BG132" i="3"/>
  <c r="BE132" i="3"/>
  <c r="T132" i="3"/>
  <c r="R132" i="3"/>
  <c r="P132" i="3"/>
  <c r="BI131" i="3"/>
  <c r="BH131" i="3"/>
  <c r="BG131" i="3"/>
  <c r="BE131" i="3"/>
  <c r="T131" i="3"/>
  <c r="R131" i="3"/>
  <c r="P131" i="3"/>
  <c r="BI130" i="3"/>
  <c r="BH130" i="3"/>
  <c r="BG130" i="3"/>
  <c r="BE130" i="3"/>
  <c r="T130" i="3"/>
  <c r="R130" i="3"/>
  <c r="P130" i="3"/>
  <c r="BI129" i="3"/>
  <c r="BH129" i="3"/>
  <c r="BG129" i="3"/>
  <c r="BE129" i="3"/>
  <c r="T129" i="3"/>
  <c r="R129" i="3"/>
  <c r="P129" i="3"/>
  <c r="BI128" i="3"/>
  <c r="BH128" i="3"/>
  <c r="BG128" i="3"/>
  <c r="BE128" i="3"/>
  <c r="T128" i="3"/>
  <c r="R128" i="3"/>
  <c r="P128" i="3"/>
  <c r="BI127" i="3"/>
  <c r="BH127" i="3"/>
  <c r="BG127" i="3"/>
  <c r="BE127" i="3"/>
  <c r="T127" i="3"/>
  <c r="R127" i="3"/>
  <c r="P127" i="3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BI124" i="3"/>
  <c r="BH124" i="3"/>
  <c r="BG124" i="3"/>
  <c r="BE124" i="3"/>
  <c r="T124" i="3"/>
  <c r="R124" i="3"/>
  <c r="P124" i="3"/>
  <c r="F117" i="3"/>
  <c r="F115" i="3"/>
  <c r="E113" i="3"/>
  <c r="F91" i="3"/>
  <c r="F89" i="3"/>
  <c r="E87" i="3"/>
  <c r="J24" i="3"/>
  <c r="E24" i="3"/>
  <c r="J92" i="3"/>
  <c r="J23" i="3"/>
  <c r="J21" i="3"/>
  <c r="E21" i="3"/>
  <c r="J117" i="3" s="1"/>
  <c r="J20" i="3"/>
  <c r="J18" i="3"/>
  <c r="E18" i="3"/>
  <c r="F92" i="3"/>
  <c r="J17" i="3"/>
  <c r="J12" i="3"/>
  <c r="J89" i="3" s="1"/>
  <c r="E7" i="3"/>
  <c r="E111" i="3" s="1"/>
  <c r="J37" i="2"/>
  <c r="J36" i="2"/>
  <c r="AY95" i="1"/>
  <c r="J35" i="2"/>
  <c r="AX95" i="1" s="1"/>
  <c r="BI160" i="2"/>
  <c r="BH160" i="2"/>
  <c r="BG160" i="2"/>
  <c r="BE160" i="2"/>
  <c r="T160" i="2"/>
  <c r="T159" i="2"/>
  <c r="R160" i="2"/>
  <c r="R159" i="2" s="1"/>
  <c r="P160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2" i="2"/>
  <c r="BH142" i="2"/>
  <c r="BG142" i="2"/>
  <c r="BE142" i="2"/>
  <c r="T142" i="2"/>
  <c r="R142" i="2"/>
  <c r="P142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6" i="2"/>
  <c r="BH136" i="2"/>
  <c r="BG136" i="2"/>
  <c r="BE136" i="2"/>
  <c r="T136" i="2"/>
  <c r="R136" i="2"/>
  <c r="P136" i="2"/>
  <c r="BI135" i="2"/>
  <c r="BH135" i="2"/>
  <c r="BG135" i="2"/>
  <c r="BE135" i="2"/>
  <c r="T135" i="2"/>
  <c r="R135" i="2"/>
  <c r="P135" i="2"/>
  <c r="BI134" i="2"/>
  <c r="BH134" i="2"/>
  <c r="BG134" i="2"/>
  <c r="BE134" i="2"/>
  <c r="T134" i="2"/>
  <c r="R134" i="2"/>
  <c r="P134" i="2"/>
  <c r="BI133" i="2"/>
  <c r="BH133" i="2"/>
  <c r="BG133" i="2"/>
  <c r="BE133" i="2"/>
  <c r="T133" i="2"/>
  <c r="R133" i="2"/>
  <c r="P133" i="2"/>
  <c r="BI132" i="2"/>
  <c r="BH132" i="2"/>
  <c r="BG132" i="2"/>
  <c r="BE132" i="2"/>
  <c r="T132" i="2"/>
  <c r="R132" i="2"/>
  <c r="P132" i="2"/>
  <c r="BI131" i="2"/>
  <c r="BH131" i="2"/>
  <c r="BG131" i="2"/>
  <c r="BE131" i="2"/>
  <c r="T131" i="2"/>
  <c r="R131" i="2"/>
  <c r="P131" i="2"/>
  <c r="BI130" i="2"/>
  <c r="BH130" i="2"/>
  <c r="BG130" i="2"/>
  <c r="BE130" i="2"/>
  <c r="T130" i="2"/>
  <c r="R130" i="2"/>
  <c r="P130" i="2"/>
  <c r="BI129" i="2"/>
  <c r="BH129" i="2"/>
  <c r="BG129" i="2"/>
  <c r="BE129" i="2"/>
  <c r="T129" i="2"/>
  <c r="R129" i="2"/>
  <c r="P129" i="2"/>
  <c r="BI128" i="2"/>
  <c r="BH128" i="2"/>
  <c r="BG128" i="2"/>
  <c r="BE128" i="2"/>
  <c r="T128" i="2"/>
  <c r="R128" i="2"/>
  <c r="P128" i="2"/>
  <c r="BI127" i="2"/>
  <c r="BH127" i="2"/>
  <c r="BG127" i="2"/>
  <c r="BE127" i="2"/>
  <c r="T127" i="2"/>
  <c r="R127" i="2"/>
  <c r="P127" i="2"/>
  <c r="BI126" i="2"/>
  <c r="BH126" i="2"/>
  <c r="BG126" i="2"/>
  <c r="BE126" i="2"/>
  <c r="T126" i="2"/>
  <c r="R126" i="2"/>
  <c r="P126" i="2"/>
  <c r="BI125" i="2"/>
  <c r="BH125" i="2"/>
  <c r="BG125" i="2"/>
  <c r="BE125" i="2"/>
  <c r="T125" i="2"/>
  <c r="R125" i="2"/>
  <c r="P125" i="2"/>
  <c r="BI124" i="2"/>
  <c r="BH124" i="2"/>
  <c r="BG124" i="2"/>
  <c r="BE124" i="2"/>
  <c r="T124" i="2"/>
  <c r="R124" i="2"/>
  <c r="P124" i="2"/>
  <c r="F117" i="2"/>
  <c r="F115" i="2"/>
  <c r="E113" i="2"/>
  <c r="F91" i="2"/>
  <c r="F89" i="2"/>
  <c r="E87" i="2"/>
  <c r="J24" i="2"/>
  <c r="E24" i="2"/>
  <c r="J92" i="2" s="1"/>
  <c r="J23" i="2"/>
  <c r="J21" i="2"/>
  <c r="E21" i="2"/>
  <c r="J117" i="2"/>
  <c r="J20" i="2"/>
  <c r="J18" i="2"/>
  <c r="E18" i="2"/>
  <c r="F92" i="2" s="1"/>
  <c r="J17" i="2"/>
  <c r="J12" i="2"/>
  <c r="J89" i="2" s="1"/>
  <c r="E7" i="2"/>
  <c r="E85" i="2"/>
  <c r="L90" i="1"/>
  <c r="AM90" i="1"/>
  <c r="AM89" i="1"/>
  <c r="L89" i="1"/>
  <c r="AM87" i="1"/>
  <c r="L87" i="1"/>
  <c r="L85" i="1"/>
  <c r="L84" i="1"/>
  <c r="BK157" i="7"/>
  <c r="J149" i="7"/>
  <c r="J147" i="7"/>
  <c r="J146" i="7"/>
  <c r="BK136" i="7"/>
  <c r="BK135" i="7"/>
  <c r="J131" i="7"/>
  <c r="J167" i="6"/>
  <c r="J155" i="6"/>
  <c r="J153" i="6"/>
  <c r="BK151" i="6"/>
  <c r="J144" i="6"/>
  <c r="J142" i="6"/>
  <c r="J128" i="6"/>
  <c r="J147" i="5"/>
  <c r="J143" i="5"/>
  <c r="J140" i="5"/>
  <c r="J135" i="5"/>
  <c r="J134" i="5"/>
  <c r="J133" i="5"/>
  <c r="J126" i="5"/>
  <c r="BK125" i="5"/>
  <c r="J176" i="4"/>
  <c r="BK172" i="4"/>
  <c r="BK167" i="4"/>
  <c r="J165" i="4"/>
  <c r="J160" i="4"/>
  <c r="J159" i="4"/>
  <c r="J154" i="4"/>
  <c r="J150" i="4"/>
  <c r="J148" i="4"/>
  <c r="J145" i="4"/>
  <c r="BK142" i="4"/>
  <c r="BK141" i="4"/>
  <c r="J140" i="4"/>
  <c r="J137" i="4"/>
  <c r="BK135" i="4"/>
  <c r="BK134" i="4"/>
  <c r="BK132" i="4"/>
  <c r="J123" i="4"/>
  <c r="J161" i="3"/>
  <c r="J157" i="3"/>
  <c r="J153" i="3"/>
  <c r="BK148" i="3"/>
  <c r="J133" i="3"/>
  <c r="BK132" i="3"/>
  <c r="J124" i="3"/>
  <c r="J160" i="2"/>
  <c r="BK158" i="2"/>
  <c r="BK153" i="2"/>
  <c r="BK148" i="2"/>
  <c r="J147" i="2"/>
  <c r="BK140" i="2"/>
  <c r="J134" i="2"/>
  <c r="BK133" i="2"/>
  <c r="J124" i="2"/>
  <c r="BK152" i="7"/>
  <c r="BK141" i="7"/>
  <c r="BK139" i="7"/>
  <c r="J133" i="7"/>
  <c r="BK132" i="7"/>
  <c r="J159" i="6"/>
  <c r="BK158" i="6"/>
  <c r="J157" i="6"/>
  <c r="BK154" i="6"/>
  <c r="J151" i="6"/>
  <c r="J146" i="6"/>
  <c r="BK143" i="6"/>
  <c r="J136" i="6"/>
  <c r="J148" i="5"/>
  <c r="J146" i="5"/>
  <c r="BK138" i="5"/>
  <c r="BK135" i="5"/>
  <c r="BK131" i="5"/>
  <c r="J182" i="4"/>
  <c r="J181" i="4"/>
  <c r="BK168" i="4"/>
  <c r="J162" i="4"/>
  <c r="BK161" i="4"/>
  <c r="J157" i="4"/>
  <c r="BK150" i="4"/>
  <c r="J146" i="4"/>
  <c r="J141" i="4"/>
  <c r="J139" i="4"/>
  <c r="J138" i="4"/>
  <c r="J130" i="4"/>
  <c r="BK128" i="4"/>
  <c r="J124" i="4"/>
  <c r="BK149" i="3"/>
  <c r="J146" i="3"/>
  <c r="J139" i="3"/>
  <c r="BK131" i="3"/>
  <c r="J127" i="3"/>
  <c r="BK125" i="3"/>
  <c r="BK124" i="3"/>
  <c r="BK157" i="2"/>
  <c r="BK136" i="2"/>
  <c r="J129" i="2"/>
  <c r="J127" i="2"/>
  <c r="J125" i="2"/>
  <c r="J137" i="7"/>
  <c r="J135" i="7"/>
  <c r="J134" i="7"/>
  <c r="J130" i="7"/>
  <c r="J128" i="7"/>
  <c r="BK167" i="6"/>
  <c r="J160" i="6"/>
  <c r="BK155" i="6"/>
  <c r="BK153" i="6"/>
  <c r="J152" i="6"/>
  <c r="J143" i="6"/>
  <c r="BK140" i="6"/>
  <c r="BK138" i="6"/>
  <c r="BK132" i="6"/>
  <c r="J130" i="6"/>
  <c r="J129" i="6"/>
  <c r="J127" i="6"/>
  <c r="J145" i="5"/>
  <c r="J144" i="5"/>
  <c r="J138" i="5"/>
  <c r="BK129" i="5"/>
  <c r="BK126" i="5"/>
  <c r="J125" i="5"/>
  <c r="J184" i="4"/>
  <c r="BK182" i="4"/>
  <c r="BK178" i="4"/>
  <c r="BK175" i="4"/>
  <c r="BK171" i="4"/>
  <c r="J170" i="4"/>
  <c r="BK157" i="4"/>
  <c r="J156" i="4"/>
  <c r="BK151" i="4"/>
  <c r="BK138" i="4"/>
  <c r="J127" i="4"/>
  <c r="J159" i="3"/>
  <c r="J158" i="3"/>
  <c r="BK156" i="3"/>
  <c r="BK154" i="3"/>
  <c r="BK153" i="3"/>
  <c r="J144" i="3"/>
  <c r="J140" i="3"/>
  <c r="BK138" i="3"/>
  <c r="BK137" i="3"/>
  <c r="BK160" i="2"/>
  <c r="J153" i="2"/>
  <c r="BK152" i="2"/>
  <c r="J150" i="2"/>
  <c r="BK142" i="2"/>
  <c r="BK141" i="2"/>
  <c r="J136" i="2"/>
  <c r="J132" i="2"/>
  <c r="BK129" i="2"/>
  <c r="BK126" i="2"/>
  <c r="BK125" i="2"/>
  <c r="BK159" i="7"/>
  <c r="BK148" i="7"/>
  <c r="J145" i="7"/>
  <c r="J144" i="7"/>
  <c r="J143" i="7"/>
  <c r="J139" i="7"/>
  <c r="BK130" i="7"/>
  <c r="BK128" i="7"/>
  <c r="J162" i="6"/>
  <c r="BK160" i="6"/>
  <c r="J158" i="6"/>
  <c r="BK150" i="6"/>
  <c r="J140" i="6"/>
  <c r="J134" i="6"/>
  <c r="BK146" i="5"/>
  <c r="BK141" i="5"/>
  <c r="BK140" i="5"/>
  <c r="J137" i="5"/>
  <c r="BK136" i="5"/>
  <c r="J129" i="5"/>
  <c r="BK124" i="5"/>
  <c r="J183" i="4"/>
  <c r="J179" i="4"/>
  <c r="J177" i="4"/>
  <c r="J173" i="4"/>
  <c r="BK170" i="4"/>
  <c r="J163" i="4"/>
  <c r="BK159" i="4"/>
  <c r="BK155" i="4"/>
  <c r="J151" i="4"/>
  <c r="BK145" i="4"/>
  <c r="J143" i="4"/>
  <c r="J134" i="4"/>
  <c r="J133" i="4"/>
  <c r="J129" i="4"/>
  <c r="BK161" i="3"/>
  <c r="BK159" i="3"/>
  <c r="J154" i="3"/>
  <c r="J145" i="3"/>
  <c r="BK141" i="3"/>
  <c r="J136" i="3"/>
  <c r="J130" i="3"/>
  <c r="J126" i="3"/>
  <c r="J157" i="2"/>
  <c r="J154" i="2"/>
  <c r="J152" i="2"/>
  <c r="BK149" i="2"/>
  <c r="BK144" i="2"/>
  <c r="J140" i="2"/>
  <c r="BK138" i="2"/>
  <c r="BK135" i="2"/>
  <c r="BK127" i="2"/>
  <c r="J159" i="7"/>
  <c r="J157" i="7"/>
  <c r="J151" i="7"/>
  <c r="J148" i="7"/>
  <c r="BK147" i="7"/>
  <c r="BK144" i="7"/>
  <c r="BK143" i="7"/>
  <c r="J141" i="7"/>
  <c r="BK131" i="7"/>
  <c r="BK129" i="7"/>
  <c r="J164" i="6"/>
  <c r="BK162" i="6"/>
  <c r="BK161" i="6"/>
  <c r="BK157" i="6"/>
  <c r="J149" i="6"/>
  <c r="BK144" i="6"/>
  <c r="BK141" i="6"/>
  <c r="BK139" i="6"/>
  <c r="BK135" i="6"/>
  <c r="BK134" i="6"/>
  <c r="BK133" i="6"/>
  <c r="BK129" i="6"/>
  <c r="BK127" i="6"/>
  <c r="BK144" i="5"/>
  <c r="BK143" i="5"/>
  <c r="J139" i="5"/>
  <c r="BK127" i="5"/>
  <c r="J123" i="5"/>
  <c r="BK184" i="4"/>
  <c r="BK181" i="4"/>
  <c r="J178" i="4"/>
  <c r="BK174" i="4"/>
  <c r="J171" i="4"/>
  <c r="BK164" i="4"/>
  <c r="BK153" i="4"/>
  <c r="J152" i="4"/>
  <c r="BK149" i="4"/>
  <c r="BK148" i="4"/>
  <c r="BK146" i="4"/>
  <c r="J144" i="4"/>
  <c r="J142" i="4"/>
  <c r="BK140" i="4"/>
  <c r="BK126" i="4"/>
  <c r="BK158" i="3"/>
  <c r="J155" i="3"/>
  <c r="BK152" i="3"/>
  <c r="J151" i="3"/>
  <c r="BK146" i="3"/>
  <c r="BK143" i="3"/>
  <c r="BK142" i="3"/>
  <c r="BK140" i="3"/>
  <c r="BK136" i="3"/>
  <c r="J135" i="3"/>
  <c r="BK130" i="3"/>
  <c r="J129" i="3"/>
  <c r="BK126" i="3"/>
  <c r="BK156" i="2"/>
  <c r="J155" i="2"/>
  <c r="J151" i="2"/>
  <c r="J146" i="2"/>
  <c r="BK143" i="2"/>
  <c r="BK131" i="2"/>
  <c r="BK153" i="7"/>
  <c r="BK149" i="7"/>
  <c r="BK146" i="7"/>
  <c r="BK142" i="7"/>
  <c r="J132" i="7"/>
  <c r="J161" i="6"/>
  <c r="BK156" i="6"/>
  <c r="J150" i="6"/>
  <c r="J148" i="6"/>
  <c r="BK142" i="6"/>
  <c r="J141" i="6"/>
  <c r="J139" i="6"/>
  <c r="J133" i="6"/>
  <c r="BK131" i="6"/>
  <c r="BK128" i="6"/>
  <c r="BK148" i="5"/>
  <c r="J141" i="5"/>
  <c r="BK134" i="5"/>
  <c r="BK130" i="5"/>
  <c r="BK180" i="4"/>
  <c r="BK179" i="4"/>
  <c r="J168" i="4"/>
  <c r="BK165" i="4"/>
  <c r="BK163" i="4"/>
  <c r="J161" i="4"/>
  <c r="J155" i="4"/>
  <c r="BK144" i="4"/>
  <c r="J136" i="4"/>
  <c r="J135" i="4"/>
  <c r="BK133" i="4"/>
  <c r="J131" i="4"/>
  <c r="BK130" i="4"/>
  <c r="BK129" i="4"/>
  <c r="J128" i="4"/>
  <c r="BK127" i="4"/>
  <c r="J126" i="4"/>
  <c r="BK124" i="4"/>
  <c r="BK123" i="4"/>
  <c r="J152" i="3"/>
  <c r="BK150" i="3"/>
  <c r="J149" i="3"/>
  <c r="J143" i="3"/>
  <c r="J141" i="3"/>
  <c r="J137" i="3"/>
  <c r="J132" i="3"/>
  <c r="J131" i="3"/>
  <c r="J125" i="3"/>
  <c r="BK155" i="2"/>
  <c r="BK154" i="2"/>
  <c r="BK150" i="2"/>
  <c r="J144" i="2"/>
  <c r="J142" i="2"/>
  <c r="J138" i="2"/>
  <c r="BK134" i="2"/>
  <c r="J130" i="2"/>
  <c r="J128" i="2"/>
  <c r="J154" i="7"/>
  <c r="BK145" i="7"/>
  <c r="J142" i="7"/>
  <c r="BK137" i="7"/>
  <c r="J136" i="7"/>
  <c r="J129" i="7"/>
  <c r="J127" i="7"/>
  <c r="BK164" i="6"/>
  <c r="BK159" i="6"/>
  <c r="J156" i="6"/>
  <c r="J154" i="6"/>
  <c r="BK149" i="6"/>
  <c r="BK146" i="6"/>
  <c r="J138" i="6"/>
  <c r="J135" i="6"/>
  <c r="J131" i="6"/>
  <c r="BK145" i="5"/>
  <c r="BK137" i="5"/>
  <c r="BK133" i="5"/>
  <c r="J128" i="5"/>
  <c r="J124" i="5"/>
  <c r="BK177" i="4"/>
  <c r="BK176" i="4"/>
  <c r="BK173" i="4"/>
  <c r="J172" i="4"/>
  <c r="J169" i="4"/>
  <c r="J167" i="4"/>
  <c r="J166" i="4"/>
  <c r="BK160" i="4"/>
  <c r="J153" i="4"/>
  <c r="BK139" i="4"/>
  <c r="BK131" i="4"/>
  <c r="BK125" i="4"/>
  <c r="J148" i="3"/>
  <c r="J138" i="3"/>
  <c r="BK135" i="3"/>
  <c r="BK128" i="3"/>
  <c r="J158" i="2"/>
  <c r="J149" i="2"/>
  <c r="J148" i="2"/>
  <c r="J141" i="2"/>
  <c r="BK139" i="2"/>
  <c r="J135" i="2"/>
  <c r="J126" i="2"/>
  <c r="BK124" i="2"/>
  <c r="AS94" i="1"/>
  <c r="BK154" i="7"/>
  <c r="J153" i="7"/>
  <c r="J152" i="7"/>
  <c r="BK151" i="7"/>
  <c r="BK134" i="7"/>
  <c r="BK133" i="7"/>
  <c r="BK127" i="7"/>
  <c r="BK152" i="6"/>
  <c r="BK148" i="6"/>
  <c r="BK136" i="6"/>
  <c r="J132" i="6"/>
  <c r="BK130" i="6"/>
  <c r="BK147" i="5"/>
  <c r="BK139" i="5"/>
  <c r="J136" i="5"/>
  <c r="J131" i="5"/>
  <c r="J130" i="5"/>
  <c r="BK128" i="5"/>
  <c r="J127" i="5"/>
  <c r="BK123" i="5"/>
  <c r="BK183" i="4"/>
  <c r="J180" i="4"/>
  <c r="J175" i="4"/>
  <c r="J174" i="4"/>
  <c r="BK169" i="4"/>
  <c r="BK166" i="4"/>
  <c r="J164" i="4"/>
  <c r="BK162" i="4"/>
  <c r="BK156" i="4"/>
  <c r="BK154" i="4"/>
  <c r="BK152" i="4"/>
  <c r="J149" i="4"/>
  <c r="BK143" i="4"/>
  <c r="BK137" i="4"/>
  <c r="BK136" i="4"/>
  <c r="J132" i="4"/>
  <c r="J125" i="4"/>
  <c r="BK157" i="3"/>
  <c r="J156" i="3"/>
  <c r="BK155" i="3"/>
  <c r="BK151" i="3"/>
  <c r="J150" i="3"/>
  <c r="BK145" i="3"/>
  <c r="BK144" i="3"/>
  <c r="J142" i="3"/>
  <c r="BK139" i="3"/>
  <c r="BK133" i="3"/>
  <c r="BK129" i="3"/>
  <c r="J128" i="3"/>
  <c r="BK127" i="3"/>
  <c r="J156" i="2"/>
  <c r="BK151" i="2"/>
  <c r="BK147" i="2"/>
  <c r="BK146" i="2"/>
  <c r="J143" i="2"/>
  <c r="J139" i="2"/>
  <c r="J133" i="2"/>
  <c r="BK132" i="2"/>
  <c r="J131" i="2"/>
  <c r="BK130" i="2"/>
  <c r="BK128" i="2"/>
  <c r="BK123" i="2" l="1"/>
  <c r="P145" i="2"/>
  <c r="R123" i="3"/>
  <c r="BK147" i="3"/>
  <c r="J147" i="3"/>
  <c r="J100" i="3" s="1"/>
  <c r="T122" i="4"/>
  <c r="T147" i="4"/>
  <c r="T122" i="5"/>
  <c r="R142" i="5"/>
  <c r="R126" i="6"/>
  <c r="T137" i="6"/>
  <c r="P140" i="7"/>
  <c r="T145" i="2"/>
  <c r="P123" i="3"/>
  <c r="T147" i="3"/>
  <c r="R122" i="4"/>
  <c r="R147" i="4"/>
  <c r="BK132" i="5"/>
  <c r="J132" i="5" s="1"/>
  <c r="J99" i="5" s="1"/>
  <c r="T126" i="6"/>
  <c r="R137" i="6"/>
  <c r="BK140" i="7"/>
  <c r="J140" i="7" s="1"/>
  <c r="J100" i="7" s="1"/>
  <c r="BK145" i="2"/>
  <c r="J145" i="2" s="1"/>
  <c r="J100" i="2" s="1"/>
  <c r="T134" i="3"/>
  <c r="T158" i="4"/>
  <c r="BK142" i="5"/>
  <c r="J142" i="5" s="1"/>
  <c r="J100" i="5" s="1"/>
  <c r="BK137" i="6"/>
  <c r="J137" i="6" s="1"/>
  <c r="J99" i="6" s="1"/>
  <c r="R126" i="7"/>
  <c r="R140" i="7"/>
  <c r="BK137" i="2"/>
  <c r="J137" i="2" s="1"/>
  <c r="J99" i="2" s="1"/>
  <c r="BK123" i="3"/>
  <c r="J123" i="3" s="1"/>
  <c r="J98" i="3" s="1"/>
  <c r="P134" i="3"/>
  <c r="P158" i="4"/>
  <c r="T132" i="5"/>
  <c r="BK147" i="6"/>
  <c r="J147" i="6" s="1"/>
  <c r="J101" i="6" s="1"/>
  <c r="T140" i="7"/>
  <c r="R123" i="2"/>
  <c r="R137" i="2"/>
  <c r="R134" i="3"/>
  <c r="BK158" i="4"/>
  <c r="J158" i="4" s="1"/>
  <c r="J100" i="4" s="1"/>
  <c r="BK122" i="5"/>
  <c r="J122" i="5" s="1"/>
  <c r="J98" i="5" s="1"/>
  <c r="R132" i="5"/>
  <c r="R121" i="5" s="1"/>
  <c r="R120" i="5" s="1"/>
  <c r="P126" i="6"/>
  <c r="T147" i="6"/>
  <c r="BK126" i="7"/>
  <c r="J126" i="7" s="1"/>
  <c r="J98" i="7" s="1"/>
  <c r="BK150" i="7"/>
  <c r="J150" i="7"/>
  <c r="J101" i="7" s="1"/>
  <c r="T123" i="2"/>
  <c r="T122" i="2"/>
  <c r="T121" i="2" s="1"/>
  <c r="T137" i="2"/>
  <c r="BK134" i="3"/>
  <c r="J134" i="3" s="1"/>
  <c r="J99" i="3" s="1"/>
  <c r="BK122" i="4"/>
  <c r="J122" i="4" s="1"/>
  <c r="J98" i="4" s="1"/>
  <c r="BK147" i="4"/>
  <c r="J147" i="4" s="1"/>
  <c r="J99" i="4" s="1"/>
  <c r="P122" i="5"/>
  <c r="T142" i="5"/>
  <c r="P137" i="6"/>
  <c r="T126" i="7"/>
  <c r="P150" i="7"/>
  <c r="P125" i="7" s="1"/>
  <c r="P124" i="7" s="1"/>
  <c r="AU100" i="1" s="1"/>
  <c r="R145" i="2"/>
  <c r="R147" i="3"/>
  <c r="R158" i="4"/>
  <c r="P132" i="5"/>
  <c r="R147" i="6"/>
  <c r="P126" i="7"/>
  <c r="R150" i="7"/>
  <c r="P123" i="2"/>
  <c r="P122" i="2" s="1"/>
  <c r="P121" i="2" s="1"/>
  <c r="AU95" i="1" s="1"/>
  <c r="P137" i="2"/>
  <c r="T123" i="3"/>
  <c r="T122" i="3" s="1"/>
  <c r="T121" i="3" s="1"/>
  <c r="P147" i="3"/>
  <c r="P122" i="4"/>
  <c r="P121" i="4" s="1"/>
  <c r="P120" i="4" s="1"/>
  <c r="AU97" i="1" s="1"/>
  <c r="P147" i="4"/>
  <c r="R122" i="5"/>
  <c r="P142" i="5"/>
  <c r="BK126" i="6"/>
  <c r="J126" i="6" s="1"/>
  <c r="J98" i="6" s="1"/>
  <c r="P147" i="6"/>
  <c r="T150" i="7"/>
  <c r="J115" i="2"/>
  <c r="BF126" i="2"/>
  <c r="BF141" i="2"/>
  <c r="BF153" i="2"/>
  <c r="BF154" i="2"/>
  <c r="J91" i="3"/>
  <c r="BF125" i="3"/>
  <c r="BF137" i="3"/>
  <c r="BF148" i="3"/>
  <c r="E85" i="4"/>
  <c r="BF123" i="4"/>
  <c r="BF129" i="4"/>
  <c r="BF139" i="4"/>
  <c r="BF141" i="4"/>
  <c r="BF145" i="4"/>
  <c r="BF179" i="4"/>
  <c r="J114" i="5"/>
  <c r="F92" i="6"/>
  <c r="J120" i="6"/>
  <c r="BF128" i="6"/>
  <c r="BK163" i="6"/>
  <c r="J163" i="6"/>
  <c r="J102" i="6"/>
  <c r="E85" i="7"/>
  <c r="BF145" i="7"/>
  <c r="BF147" i="7"/>
  <c r="BF159" i="7"/>
  <c r="BF136" i="2"/>
  <c r="BF142" i="2"/>
  <c r="BF150" i="2"/>
  <c r="BF155" i="2"/>
  <c r="E85" i="3"/>
  <c r="BF140" i="3"/>
  <c r="BF151" i="3"/>
  <c r="BF154" i="3"/>
  <c r="BF156" i="3"/>
  <c r="BF158" i="3"/>
  <c r="J91" i="4"/>
  <c r="BF134" i="4"/>
  <c r="BF137" i="4"/>
  <c r="BF143" i="4"/>
  <c r="BF146" i="4"/>
  <c r="BF150" i="4"/>
  <c r="BF157" i="4"/>
  <c r="BF161" i="4"/>
  <c r="BF174" i="4"/>
  <c r="J117" i="5"/>
  <c r="BF135" i="5"/>
  <c r="BF138" i="5"/>
  <c r="BF141" i="5"/>
  <c r="BF127" i="6"/>
  <c r="BF132" i="6"/>
  <c r="BF142" i="6"/>
  <c r="BF152" i="6"/>
  <c r="BF131" i="7"/>
  <c r="BF143" i="7"/>
  <c r="BF151" i="7"/>
  <c r="BF146" i="2"/>
  <c r="BF152" i="2"/>
  <c r="BF157" i="2"/>
  <c r="BF158" i="2"/>
  <c r="BF129" i="3"/>
  <c r="BF145" i="3"/>
  <c r="BF159" i="3"/>
  <c r="J89" i="4"/>
  <c r="BF152" i="4"/>
  <c r="BF159" i="4"/>
  <c r="BF169" i="4"/>
  <c r="BF178" i="4"/>
  <c r="BF136" i="5"/>
  <c r="BF143" i="5"/>
  <c r="E85" i="6"/>
  <c r="BF135" i="6"/>
  <c r="BF136" i="6"/>
  <c r="BF157" i="6"/>
  <c r="BF159" i="6"/>
  <c r="BF164" i="6"/>
  <c r="BK145" i="6"/>
  <c r="J145" i="6"/>
  <c r="J100" i="6" s="1"/>
  <c r="F92" i="7"/>
  <c r="BF129" i="7"/>
  <c r="BF139" i="7"/>
  <c r="BF144" i="7"/>
  <c r="J91" i="2"/>
  <c r="BF125" i="2"/>
  <c r="BF135" i="2"/>
  <c r="BF140" i="2"/>
  <c r="BF148" i="2"/>
  <c r="BF149" i="2"/>
  <c r="BK159" i="2"/>
  <c r="J159" i="2" s="1"/>
  <c r="J101" i="2" s="1"/>
  <c r="F118" i="3"/>
  <c r="BF132" i="3"/>
  <c r="BF138" i="3"/>
  <c r="F92" i="4"/>
  <c r="BF124" i="4"/>
  <c r="BF131" i="4"/>
  <c r="BF133" i="4"/>
  <c r="BF138" i="4"/>
  <c r="BF165" i="4"/>
  <c r="BF167" i="4"/>
  <c r="BF176" i="4"/>
  <c r="J91" i="5"/>
  <c r="BF134" i="5"/>
  <c r="BF137" i="5"/>
  <c r="BF140" i="5"/>
  <c r="BF146" i="5"/>
  <c r="BF150" i="6"/>
  <c r="BF154" i="6"/>
  <c r="J89" i="7"/>
  <c r="BF127" i="7"/>
  <c r="BF132" i="7"/>
  <c r="BF134" i="7"/>
  <c r="BF137" i="7"/>
  <c r="BF153" i="7"/>
  <c r="BK138" i="7"/>
  <c r="J138" i="7"/>
  <c r="J99" i="7" s="1"/>
  <c r="E111" i="2"/>
  <c r="J118" i="2"/>
  <c r="BF124" i="2"/>
  <c r="BF129" i="2"/>
  <c r="BF130" i="2"/>
  <c r="J118" i="3"/>
  <c r="BF133" i="3"/>
  <c r="BF157" i="3"/>
  <c r="BF161" i="3"/>
  <c r="BK160" i="3"/>
  <c r="J160" i="3" s="1"/>
  <c r="J101" i="3" s="1"/>
  <c r="BF125" i="4"/>
  <c r="BF127" i="4"/>
  <c r="BF130" i="4"/>
  <c r="BF135" i="4"/>
  <c r="BF148" i="4"/>
  <c r="BF149" i="4"/>
  <c r="BF164" i="4"/>
  <c r="BF168" i="4"/>
  <c r="BF171" i="4"/>
  <c r="BF181" i="4"/>
  <c r="E85" i="5"/>
  <c r="BF144" i="5"/>
  <c r="BF147" i="5"/>
  <c r="BF129" i="6"/>
  <c r="BF131" i="6"/>
  <c r="BF143" i="6"/>
  <c r="BF144" i="6"/>
  <c r="BF151" i="6"/>
  <c r="BF153" i="6"/>
  <c r="BF155" i="6"/>
  <c r="BK166" i="6"/>
  <c r="J166" i="6" s="1"/>
  <c r="J104" i="6" s="1"/>
  <c r="J121" i="7"/>
  <c r="BF135" i="7"/>
  <c r="BF152" i="7"/>
  <c r="BF134" i="2"/>
  <c r="BF139" i="2"/>
  <c r="BF143" i="2"/>
  <c r="BF147" i="2"/>
  <c r="BF160" i="2"/>
  <c r="BF124" i="3"/>
  <c r="BF128" i="3"/>
  <c r="BF131" i="3"/>
  <c r="BF146" i="3"/>
  <c r="BF149" i="3"/>
  <c r="BF140" i="4"/>
  <c r="BF142" i="4"/>
  <c r="BF144" i="4"/>
  <c r="BF166" i="4"/>
  <c r="BF172" i="4"/>
  <c r="BF173" i="4"/>
  <c r="BF180" i="4"/>
  <c r="BF123" i="5"/>
  <c r="BF131" i="5"/>
  <c r="BF133" i="5"/>
  <c r="BF139" i="5"/>
  <c r="J89" i="6"/>
  <c r="BF148" i="6"/>
  <c r="BF149" i="6"/>
  <c r="BF156" i="6"/>
  <c r="BF158" i="6"/>
  <c r="BF161" i="6"/>
  <c r="BF167" i="6"/>
  <c r="J120" i="7"/>
  <c r="BF142" i="7"/>
  <c r="BF146" i="7"/>
  <c r="BF148" i="7"/>
  <c r="BF157" i="7"/>
  <c r="F118" i="2"/>
  <c r="BF131" i="2"/>
  <c r="BF132" i="2"/>
  <c r="BF133" i="2"/>
  <c r="J115" i="3"/>
  <c r="BF141" i="3"/>
  <c r="BF142" i="3"/>
  <c r="BF144" i="3"/>
  <c r="BF152" i="3"/>
  <c r="BF153" i="3"/>
  <c r="BF155" i="3"/>
  <c r="J92" i="4"/>
  <c r="BF132" i="4"/>
  <c r="BF136" i="4"/>
  <c r="BF153" i="4"/>
  <c r="BF154" i="4"/>
  <c r="BF155" i="4"/>
  <c r="BF160" i="4"/>
  <c r="BF163" i="4"/>
  <c r="BF175" i="4"/>
  <c r="BF183" i="4"/>
  <c r="BF184" i="4"/>
  <c r="F117" i="5"/>
  <c r="BF124" i="5"/>
  <c r="BF125" i="5"/>
  <c r="BF126" i="5"/>
  <c r="BF127" i="5"/>
  <c r="BF129" i="5"/>
  <c r="J92" i="6"/>
  <c r="BF130" i="6"/>
  <c r="BF138" i="6"/>
  <c r="BF139" i="6"/>
  <c r="BF141" i="6"/>
  <c r="BF162" i="6"/>
  <c r="BF130" i="7"/>
  <c r="BF136" i="7"/>
  <c r="BF149" i="7"/>
  <c r="BF154" i="7"/>
  <c r="BF127" i="2"/>
  <c r="BF128" i="2"/>
  <c r="BF138" i="2"/>
  <c r="BF144" i="2"/>
  <c r="BF151" i="2"/>
  <c r="BF156" i="2"/>
  <c r="BF126" i="3"/>
  <c r="BF127" i="3"/>
  <c r="BF130" i="3"/>
  <c r="BF135" i="3"/>
  <c r="BF136" i="3"/>
  <c r="BF139" i="3"/>
  <c r="BF143" i="3"/>
  <c r="BF150" i="3"/>
  <c r="BF126" i="4"/>
  <c r="BF128" i="4"/>
  <c r="BF151" i="4"/>
  <c r="BF156" i="4"/>
  <c r="BF162" i="4"/>
  <c r="BF170" i="4"/>
  <c r="BF177" i="4"/>
  <c r="BF182" i="4"/>
  <c r="BF128" i="5"/>
  <c r="BF130" i="5"/>
  <c r="BF145" i="5"/>
  <c r="BF148" i="5"/>
  <c r="BF133" i="6"/>
  <c r="BF134" i="6"/>
  <c r="BF140" i="6"/>
  <c r="BF146" i="6"/>
  <c r="BF160" i="6"/>
  <c r="BF128" i="7"/>
  <c r="BF133" i="7"/>
  <c r="BF141" i="7"/>
  <c r="BK156" i="7"/>
  <c r="J156" i="7"/>
  <c r="J103" i="7"/>
  <c r="BK158" i="7"/>
  <c r="J158" i="7"/>
  <c r="J104" i="7"/>
  <c r="F33" i="2"/>
  <c r="AZ95" i="1" s="1"/>
  <c r="F36" i="5"/>
  <c r="BC98" i="1"/>
  <c r="J33" i="3"/>
  <c r="AV96" i="1" s="1"/>
  <c r="F33" i="4"/>
  <c r="AZ97" i="1" s="1"/>
  <c r="F36" i="3"/>
  <c r="BC96" i="1"/>
  <c r="F35" i="3"/>
  <c r="BB96" i="1" s="1"/>
  <c r="J33" i="7"/>
  <c r="AV100" i="1" s="1"/>
  <c r="F35" i="5"/>
  <c r="BB98" i="1"/>
  <c r="F33" i="7"/>
  <c r="AZ100" i="1"/>
  <c r="F36" i="4"/>
  <c r="BC97" i="1"/>
  <c r="F33" i="6"/>
  <c r="AZ99" i="1" s="1"/>
  <c r="F37" i="2"/>
  <c r="BD95" i="1" s="1"/>
  <c r="F35" i="6"/>
  <c r="BB99" i="1"/>
  <c r="F37" i="7"/>
  <c r="BD100" i="1"/>
  <c r="F36" i="7"/>
  <c r="BC100" i="1" s="1"/>
  <c r="F35" i="4"/>
  <c r="BB97" i="1"/>
  <c r="F37" i="3"/>
  <c r="BD96" i="1" s="1"/>
  <c r="F37" i="4"/>
  <c r="BD97" i="1" s="1"/>
  <c r="F37" i="6"/>
  <c r="BD99" i="1" s="1"/>
  <c r="J33" i="6"/>
  <c r="AV99" i="1" s="1"/>
  <c r="J33" i="5"/>
  <c r="AV98" i="1"/>
  <c r="F37" i="5"/>
  <c r="BD98" i="1" s="1"/>
  <c r="F33" i="5"/>
  <c r="AZ98" i="1" s="1"/>
  <c r="F36" i="2"/>
  <c r="BC95" i="1" s="1"/>
  <c r="F36" i="6"/>
  <c r="BC99" i="1"/>
  <c r="J33" i="2"/>
  <c r="AV95" i="1" s="1"/>
  <c r="F33" i="3"/>
  <c r="AZ96" i="1" s="1"/>
  <c r="J33" i="4"/>
  <c r="AV97" i="1"/>
  <c r="F35" i="2"/>
  <c r="BB95" i="1" s="1"/>
  <c r="F35" i="7"/>
  <c r="BB100" i="1" s="1"/>
  <c r="R121" i="4" l="1"/>
  <c r="R120" i="4" s="1"/>
  <c r="T121" i="4"/>
  <c r="T120" i="4" s="1"/>
  <c r="T125" i="7"/>
  <c r="T124" i="7"/>
  <c r="R122" i="2"/>
  <c r="R121" i="2"/>
  <c r="P121" i="5"/>
  <c r="P120" i="5" s="1"/>
  <c r="AU98" i="1" s="1"/>
  <c r="T125" i="6"/>
  <c r="T124" i="6" s="1"/>
  <c r="T121" i="5"/>
  <c r="T120" i="5"/>
  <c r="BK122" i="2"/>
  <c r="BK121" i="2" s="1"/>
  <c r="J121" i="2" s="1"/>
  <c r="J30" i="2" s="1"/>
  <c r="AG95" i="1" s="1"/>
  <c r="R125" i="6"/>
  <c r="R124" i="6" s="1"/>
  <c r="R122" i="3"/>
  <c r="R121" i="3"/>
  <c r="R125" i="7"/>
  <c r="R124" i="7"/>
  <c r="P125" i="6"/>
  <c r="P124" i="6" s="1"/>
  <c r="AU99" i="1" s="1"/>
  <c r="P122" i="3"/>
  <c r="P121" i="3" s="1"/>
  <c r="AU96" i="1" s="1"/>
  <c r="J123" i="2"/>
  <c r="J98" i="2"/>
  <c r="BK121" i="5"/>
  <c r="BK120" i="5" s="1"/>
  <c r="J120" i="5" s="1"/>
  <c r="J30" i="5" s="1"/>
  <c r="AG98" i="1" s="1"/>
  <c r="BK121" i="4"/>
  <c r="J121" i="4" s="1"/>
  <c r="J97" i="4" s="1"/>
  <c r="BK125" i="6"/>
  <c r="BK125" i="7"/>
  <c r="J125" i="7" s="1"/>
  <c r="J97" i="7" s="1"/>
  <c r="BK165" i="6"/>
  <c r="J165" i="6" s="1"/>
  <c r="J103" i="6" s="1"/>
  <c r="BK122" i="3"/>
  <c r="BK121" i="3"/>
  <c r="J121" i="3"/>
  <c r="J30" i="3" s="1"/>
  <c r="AG96" i="1" s="1"/>
  <c r="BK155" i="7"/>
  <c r="J155" i="7" s="1"/>
  <c r="J102" i="7" s="1"/>
  <c r="AZ94" i="1"/>
  <c r="W29" i="1" s="1"/>
  <c r="BC94" i="1"/>
  <c r="AY94" i="1" s="1"/>
  <c r="F34" i="2"/>
  <c r="BA95" i="1" s="1"/>
  <c r="J34" i="7"/>
  <c r="AW100" i="1" s="1"/>
  <c r="AT100" i="1" s="1"/>
  <c r="J34" i="2"/>
  <c r="AW95" i="1" s="1"/>
  <c r="AT95" i="1" s="1"/>
  <c r="F34" i="5"/>
  <c r="BA98" i="1"/>
  <c r="BD94" i="1"/>
  <c r="W33" i="1" s="1"/>
  <c r="BB94" i="1"/>
  <c r="W31" i="1" s="1"/>
  <c r="J34" i="3"/>
  <c r="AW96" i="1" s="1"/>
  <c r="AT96" i="1" s="1"/>
  <c r="F34" i="7"/>
  <c r="BA100" i="1" s="1"/>
  <c r="F34" i="6"/>
  <c r="BA99" i="1" s="1"/>
  <c r="J34" i="5"/>
  <c r="AW98" i="1" s="1"/>
  <c r="AT98" i="1" s="1"/>
  <c r="F34" i="4"/>
  <c r="BA97" i="1" s="1"/>
  <c r="F34" i="3"/>
  <c r="BA96" i="1"/>
  <c r="J34" i="6"/>
  <c r="AW99" i="1" s="1"/>
  <c r="AT99" i="1" s="1"/>
  <c r="J34" i="4"/>
  <c r="AW97" i="1" s="1"/>
  <c r="AT97" i="1" s="1"/>
  <c r="AN96" i="1" l="1"/>
  <c r="BK124" i="6"/>
  <c r="J124" i="6" s="1"/>
  <c r="J96" i="6" s="1"/>
  <c r="J39" i="3"/>
  <c r="J39" i="5"/>
  <c r="J39" i="2"/>
  <c r="J122" i="2"/>
  <c r="J97" i="2" s="1"/>
  <c r="J96" i="5"/>
  <c r="J122" i="3"/>
  <c r="J97" i="3"/>
  <c r="J125" i="6"/>
  <c r="J97" i="6" s="1"/>
  <c r="BK124" i="7"/>
  <c r="J124" i="7" s="1"/>
  <c r="J30" i="7" s="1"/>
  <c r="AG100" i="1" s="1"/>
  <c r="AN100" i="1" s="1"/>
  <c r="BK120" i="4"/>
  <c r="J120" i="4"/>
  <c r="J96" i="4" s="1"/>
  <c r="J121" i="5"/>
  <c r="J97" i="5"/>
  <c r="J96" i="2"/>
  <c r="J96" i="3"/>
  <c r="AN95" i="1"/>
  <c r="AN98" i="1"/>
  <c r="AU94" i="1"/>
  <c r="W32" i="1"/>
  <c r="BA94" i="1"/>
  <c r="W30" i="1" s="1"/>
  <c r="AV94" i="1"/>
  <c r="AK29" i="1" s="1"/>
  <c r="AX94" i="1"/>
  <c r="J96" i="7" l="1"/>
  <c r="J39" i="7"/>
  <c r="J30" i="6"/>
  <c r="AG99" i="1" s="1"/>
  <c r="AN99" i="1" s="1"/>
  <c r="AW94" i="1"/>
  <c r="AK30" i="1" s="1"/>
  <c r="J30" i="4"/>
  <c r="AG97" i="1" s="1"/>
  <c r="AN97" i="1" s="1"/>
  <c r="J39" i="4" l="1"/>
  <c r="J39" i="6"/>
  <c r="AG94" i="1"/>
  <c r="AK26" i="1" s="1"/>
  <c r="AK35" i="1" s="1"/>
  <c r="AT94" i="1"/>
  <c r="AN94" i="1" l="1"/>
</calcChain>
</file>

<file path=xl/sharedStrings.xml><?xml version="1.0" encoding="utf-8"?>
<sst xmlns="http://schemas.openxmlformats.org/spreadsheetml/2006/main" count="4072" uniqueCount="673">
  <si>
    <t>Export Komplet</t>
  </si>
  <si>
    <t/>
  </si>
  <si>
    <t>2.0</t>
  </si>
  <si>
    <t>False</t>
  </si>
  <si>
    <t>{71bb7def-3b65-451b-a8cd-1d04855908ee}</t>
  </si>
  <si>
    <t>&gt;&gt;  skryté stĺpce  &lt;&lt;</t>
  </si>
  <si>
    <t>0,01</t>
  </si>
  <si>
    <t>20</t>
  </si>
  <si>
    <t>REKAPITULÁCIA STAVBY</t>
  </si>
  <si>
    <t>v ---  nižšie sa nachádzajú doplnkové a pomocné údaje k zostavám  --- v</t>
  </si>
  <si>
    <t>0,001</t>
  </si>
  <si>
    <t>Kód:</t>
  </si>
  <si>
    <t>10</t>
  </si>
  <si>
    <t>Stavba:</t>
  </si>
  <si>
    <t>Rekonštrukcia spevnených plôch v rámci Mesta Humenné</t>
  </si>
  <si>
    <t>JKSO:</t>
  </si>
  <si>
    <t>KS:</t>
  </si>
  <si>
    <t>Miesto:</t>
  </si>
  <si>
    <t>Humenné</t>
  </si>
  <si>
    <t>Dátum:</t>
  </si>
  <si>
    <t>11. 6. 2021</t>
  </si>
  <si>
    <t>Objednávateľ:</t>
  </si>
  <si>
    <t>IČO:</t>
  </si>
  <si>
    <t>Mesto Humenné</t>
  </si>
  <si>
    <t>IČ DPH:</t>
  </si>
  <si>
    <t>Zhotoviteľ:</t>
  </si>
  <si>
    <t xml:space="preserve"> 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</si>
  <si>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</si>
  <si>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</si>
  <si>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</si>
  <si>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</si>
  <si>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</si>
  <si>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</si>
  <si>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</si>
  <si>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</si>
  <si>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</si>
  <si>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</si>
  <si>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</si>
  <si>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</si>
  <si>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</si>
  <si>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</si>
  <si>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</si>
  <si>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</si>
  <si>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</si>
  <si>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</si>
  <si>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</si>
  <si>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</si>
  <si>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</si>
  <si>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</si>
  <si>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</si>
  <si>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</si>
  <si>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</si>
  <si>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</si>
  <si>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</si>
  <si>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</si>
  <si>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</si>
  <si>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</si>
  <si>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</si>
  <si>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</si>
  <si>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</si>
  <si>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</si>
  <si>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</si>
  <si>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</si>
  <si>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</si>
  <si>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</si>
  <si>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</si>
  <si>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</si>
  <si>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</si>
  <si>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</si>
  <si>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</si>
  <si>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</si>
  <si>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</si>
  <si>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</si>
  <si>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</si>
  <si>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</si>
  <si>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</si>
  <si>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SO 01</t>
  </si>
  <si>
    <t>Rekonštrukcia spevnenej odstavnej plochy pri BD Třebíčska</t>
  </si>
  <si>
    <t>STA</t>
  </si>
  <si>
    <t>1</t>
  </si>
  <si>
    <t>{23608bc0-0eec-4adc-8303-6e2aa4471d81}</t>
  </si>
  <si>
    <t>SO 02</t>
  </si>
  <si>
    <t>Sídlisko pod Sokolejom - spevnené plochy I.Etapa</t>
  </si>
  <si>
    <t>{5354defe-b02f-48d7-8468-0317a341a79e}</t>
  </si>
  <si>
    <t>SO 03</t>
  </si>
  <si>
    <t>Parkovisko - poliklinika II.etapa</t>
  </si>
  <si>
    <t>{6def6c97-3b98-471e-9f54-241424aa2dea}</t>
  </si>
  <si>
    <t>SO 04</t>
  </si>
  <si>
    <t>Spevnená plocha Dobrianskeho</t>
  </si>
  <si>
    <t>{cf140b33-5bbe-4f1e-891e-c3a2264bea56}</t>
  </si>
  <si>
    <t>SO 05</t>
  </si>
  <si>
    <t>Sídlisko pod Sokolejom - spevnené plochy II.etapa</t>
  </si>
  <si>
    <t>{b20bcaaa-327d-4d0a-bc7e-807b34fd7154}</t>
  </si>
  <si>
    <t>SO 06</t>
  </si>
  <si>
    <t>Stojiská na nádoby na komunálny odpad a rozšírenie odstavnej plochy pri BD Pugačevova 1399</t>
  </si>
  <si>
    <t>{6ce7039f-4f9a-4d77-be5a-20721a28d505}</t>
  </si>
  <si>
    <t>KRYCÍ LIST ROZPOČTU</t>
  </si>
  <si>
    <t>Objekt:</t>
  </si>
  <si>
    <t>SO 01 - Rekonštrukcia spevnenej odstavnej plochy pri BD Třebíčska</t>
  </si>
  <si>
    <t>REKAPITULÁCIA ROZPOČTU</t>
  </si>
  <si>
    <t>Kód dielu - Popis</t>
  </si>
  <si>
    <t>Cena celkom [EUR]</t>
  </si>
  <si>
    <t>Náklady z rozpočtu</t>
  </si>
  <si>
    <t>-1</t>
  </si>
  <si>
    <t xml:space="preserve">HSV - Práce a dodávky HSV   </t>
  </si>
  <si>
    <t xml:space="preserve">    1 - Zemné práce</t>
  </si>
  <si>
    <t xml:space="preserve">    5 - Komunikácie   </t>
  </si>
  <si>
    <t xml:space="preserve">    9 - Ostatné konštrukcie a práce-búranie   </t>
  </si>
  <si>
    <t xml:space="preserve">    99 - Presun hmôt HSV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</si>
  <si>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</si>
  <si>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</si>
  <si>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</si>
  <si>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</si>
  <si>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</si>
  <si>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</si>
  <si>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</si>
  <si>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</si>
  <si>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</si>
  <si>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</si>
  <si>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</si>
  <si>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</si>
  <si>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</si>
  <si>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 xml:space="preserve">Práce a dodávky HSV   </t>
  </si>
  <si>
    <t>ROZPOCET</t>
  </si>
  <si>
    <t>Zemné práce</t>
  </si>
  <si>
    <t>K</t>
  </si>
  <si>
    <t>113107111.S</t>
  </si>
  <si>
    <t>Odstránenie krytu v ploche do 200 m2 z kameniva ťaženého, hr. do 100 mm,  -0,16000t</t>
  </si>
  <si>
    <t>m2</t>
  </si>
  <si>
    <t>4</t>
  </si>
  <si>
    <t>2</t>
  </si>
  <si>
    <t>697175077</t>
  </si>
  <si>
    <t>113107123.S</t>
  </si>
  <si>
    <t>Odstránenie krytu v ploche  do 200 m2 z kameniva hrubého drveného, hr.200 do 300 mm,  -0,40000t</t>
  </si>
  <si>
    <t>573359678</t>
  </si>
  <si>
    <t>3</t>
  </si>
  <si>
    <t>113107142.S</t>
  </si>
  <si>
    <t>Odstránenie krytu asfaltového v ploche do 200 m2, hr. nad 50 do 100 mm,  -0,18100t</t>
  </si>
  <si>
    <t>-1964337491</t>
  </si>
  <si>
    <t>113206111.S</t>
  </si>
  <si>
    <t>Vytrhanie obrúb betónových, s vybúraním lôžka, z krajníkov alebo obrubníkov stojatých,  -0,14500t</t>
  </si>
  <si>
    <t>m</t>
  </si>
  <si>
    <t>-2061171428</t>
  </si>
  <si>
    <t>5</t>
  </si>
  <si>
    <t>121101111.S</t>
  </si>
  <si>
    <t>Odstránenie ornice s vodor. premiestn. na hromady, so zložením na vzdialenosť do 100 m a do 100m3</t>
  </si>
  <si>
    <t>m3</t>
  </si>
  <si>
    <t>1545323506</t>
  </si>
  <si>
    <t>6</t>
  </si>
  <si>
    <t>122201402.S</t>
  </si>
  <si>
    <t>Výkop v zemníku na suchu v hornine 3, nad 100 do 1000 m3</t>
  </si>
  <si>
    <t>-1683519555</t>
  </si>
  <si>
    <t>7</t>
  </si>
  <si>
    <t>122201409.S</t>
  </si>
  <si>
    <t>Príplatok k cenám za lepivosť výkopu v zemníkoch na suchu v hornine 3</t>
  </si>
  <si>
    <t>831797515</t>
  </si>
  <si>
    <t>8</t>
  </si>
  <si>
    <t>162301101.S</t>
  </si>
  <si>
    <t>Vodorovné premiestnenie výkopku po spevnenej ceste z horniny tr.1-4, do 100 m3 na vzdialenosť do 500 m</t>
  </si>
  <si>
    <t>2139895563</t>
  </si>
  <si>
    <t>9</t>
  </si>
  <si>
    <t>162501105.S</t>
  </si>
  <si>
    <t>Vodorovné premiestnenie výkopku po spevnenej ceste z horniny tr.1-4, do 100 m3, príplatok k cene za každých ďalšich a začatých 1000 m</t>
  </si>
  <si>
    <t>1155034655</t>
  </si>
  <si>
    <t>171201201.S</t>
  </si>
  <si>
    <t>Uloženie sypaniny na skládky do 100 m3</t>
  </si>
  <si>
    <t>712311672</t>
  </si>
  <si>
    <t>11</t>
  </si>
  <si>
    <t>171209002.S</t>
  </si>
  <si>
    <t>Poplatok za skladovanie - zemina a kamenivo (17 05) ostatné</t>
  </si>
  <si>
    <t>t</t>
  </si>
  <si>
    <t>1895229173</t>
  </si>
  <si>
    <t>33</t>
  </si>
  <si>
    <t>182313101.S</t>
  </si>
  <si>
    <t xml:space="preserve">Vyplnenie otvoru v tvárniciach </t>
  </si>
  <si>
    <t>-537343932</t>
  </si>
  <si>
    <t>34</t>
  </si>
  <si>
    <t>M</t>
  </si>
  <si>
    <t>58331000270011</t>
  </si>
  <si>
    <t>Štrkopiesok so zeminou na zasypávanie polovegetačných tvárnic</t>
  </si>
  <si>
    <t>813553355</t>
  </si>
  <si>
    <t xml:space="preserve">Komunikácie   </t>
  </si>
  <si>
    <t>12</t>
  </si>
  <si>
    <t>564231111</t>
  </si>
  <si>
    <t>Podklad alebo podsyp zo štrkopiesku s rozprestretím, vlhčením a zhutnením, po zhutnení hr. 100 mm</t>
  </si>
  <si>
    <t>751807904</t>
  </si>
  <si>
    <t>13</t>
  </si>
  <si>
    <t>564251111</t>
  </si>
  <si>
    <t>Podklad alebo podsyp zo štrkopiesku s rozprestretím, vlhčením a zhutnením, po zhutnení hr. 150 mm</t>
  </si>
  <si>
    <t>2105670295</t>
  </si>
  <si>
    <t>14</t>
  </si>
  <si>
    <t>564811112</t>
  </si>
  <si>
    <t>Podklad zo štrkodrviny s rozprestretím a zhutnením, po zhutnení hr. 60 mm</t>
  </si>
  <si>
    <t>1625025470</t>
  </si>
  <si>
    <t>15</t>
  </si>
  <si>
    <t>564851111</t>
  </si>
  <si>
    <t>Podklad zo štrkodrviny fr. 16-32mm, s rozprestretím a zhutnením, po zhutnení hr. 150 mm</t>
  </si>
  <si>
    <t>-1713300882</t>
  </si>
  <si>
    <t>16</t>
  </si>
  <si>
    <t>596912214.S</t>
  </si>
  <si>
    <t>Kladenie betónovej dlažby z vegetačných tvárnic hr. 80 mm, do lôžka z kameniva ťaženého, veľkosti do 0,25 m2, plochy nad 300 m2</t>
  </si>
  <si>
    <t>444881981</t>
  </si>
  <si>
    <t>17</t>
  </si>
  <si>
    <t>592460013500</t>
  </si>
  <si>
    <t>Dlažba betónová zatrávňovacia, hr. 80 mm, sivá</t>
  </si>
  <si>
    <t>399894502</t>
  </si>
  <si>
    <t>18</t>
  </si>
  <si>
    <t>59691221411</t>
  </si>
  <si>
    <t>Oprava plochy z polovegetačných tvárnic - demontáž, vyrovnanie, spätná montáž 30%</t>
  </si>
  <si>
    <t>1807074373</t>
  </si>
  <si>
    <t xml:space="preserve">Ostatné konštrukcie a práce-búranie   </t>
  </si>
  <si>
    <t>19</t>
  </si>
  <si>
    <t>915711111</t>
  </si>
  <si>
    <t>Vodorovné značenie krytu striekané farbou deliacich čiar šírky 120 mm</t>
  </si>
  <si>
    <t>-415702639</t>
  </si>
  <si>
    <t>915719111</t>
  </si>
  <si>
    <t>Príplatok k cene za reflexnú úpravu balotinovú deliacich čiar šírky 120 mm</t>
  </si>
  <si>
    <t>571787569</t>
  </si>
  <si>
    <t>21</t>
  </si>
  <si>
    <t>915721111</t>
  </si>
  <si>
    <t>Vodorovné značenie krytu striekané farbou stopčiar, zebier, tieňov, šípok nápisov, prechodov a pod.</t>
  </si>
  <si>
    <t>-555064101</t>
  </si>
  <si>
    <t>22</t>
  </si>
  <si>
    <t>915729111</t>
  </si>
  <si>
    <t>Príplatok za reflexnú úpravu balotinovú stopčiar, zebier, tieňov, šípok nápisov, prechodov a pod.</t>
  </si>
  <si>
    <t>1407190057</t>
  </si>
  <si>
    <t>23</t>
  </si>
  <si>
    <t>915791111</t>
  </si>
  <si>
    <t>Predznačenie pre značenie striekané farbou z náterových hmôt deliace čiary, vodiace prúžky</t>
  </si>
  <si>
    <t>-327574628</t>
  </si>
  <si>
    <t>24</t>
  </si>
  <si>
    <t>915791112</t>
  </si>
  <si>
    <t>Predznačenie pre vodorovné značenie striekané farbou alebo vykonávané z náterových hmôt</t>
  </si>
  <si>
    <t>-1727416724</t>
  </si>
  <si>
    <t>25</t>
  </si>
  <si>
    <t>917762111.1</t>
  </si>
  <si>
    <t>Osadenie chodník. obrubníka betónového ležatého do lôžka z betónu prosteho tr. C 12/15 s bočnou oporou</t>
  </si>
  <si>
    <t>-51789653</t>
  </si>
  <si>
    <t>26</t>
  </si>
  <si>
    <t>592170001000</t>
  </si>
  <si>
    <t>Obrubník cestný, lxšxv 1000x150x260 mm</t>
  </si>
  <si>
    <t>ks</t>
  </si>
  <si>
    <t>-742008242</t>
  </si>
  <si>
    <t>27</t>
  </si>
  <si>
    <t>919735113.S</t>
  </si>
  <si>
    <t>Rezanie existujúceho asfaltového krytu alebo podkladu hĺbky nad 100 do 150 mm</t>
  </si>
  <si>
    <t>173944020</t>
  </si>
  <si>
    <t>28</t>
  </si>
  <si>
    <t>979081111</t>
  </si>
  <si>
    <t>Odvoz sutiny a vybúraných hmôt na skládku do 1 km</t>
  </si>
  <si>
    <t>1024995504</t>
  </si>
  <si>
    <t>29</t>
  </si>
  <si>
    <t>979081121</t>
  </si>
  <si>
    <t>Odvoz sutiny a vybúraných hmôt na skládku za každý ďalší 1 km</t>
  </si>
  <si>
    <t>-1091662036</t>
  </si>
  <si>
    <t>30</t>
  </si>
  <si>
    <t>979082111</t>
  </si>
  <si>
    <t>Vnútrostavenisková doprava sutiny a vybúraných hmôt do 10 m</t>
  </si>
  <si>
    <t>1735573931</t>
  </si>
  <si>
    <t>31</t>
  </si>
  <si>
    <t>979082121</t>
  </si>
  <si>
    <t>Poplatok za uskladnenie TKO</t>
  </si>
  <si>
    <t>-27351547</t>
  </si>
  <si>
    <t>99</t>
  </si>
  <si>
    <t>Presun hmôt HSV</t>
  </si>
  <si>
    <t>32</t>
  </si>
  <si>
    <t>998223011.S</t>
  </si>
  <si>
    <t>Presun hmôt pre pozemné komunikácie s krytom dláždeným (822 2.3, 822 5.3) akejkoľvek dĺžky objektu</t>
  </si>
  <si>
    <t>1671810439</t>
  </si>
  <si>
    <t>SO 02 - Sídlisko pod Sokolejom - spevnené plochy I.Etapa</t>
  </si>
  <si>
    <t>HSV - Práce a dodávky HSV</t>
  </si>
  <si>
    <t>Práce a dodávky HSV</t>
  </si>
  <si>
    <t>-1093800979</t>
  </si>
  <si>
    <t>-2100983377</t>
  </si>
  <si>
    <t>122201101.S</t>
  </si>
  <si>
    <t>Odkopávka a prekopávka nezapažená v hornine 3, do 100 m3</t>
  </si>
  <si>
    <t>804085801</t>
  </si>
  <si>
    <t>122201109.S</t>
  </si>
  <si>
    <t>Odkopávky a prekopávky nezapažené. Príplatok k cenám za lepivosť horniny 3</t>
  </si>
  <si>
    <t>-377518483</t>
  </si>
  <si>
    <t>162503102.S</t>
  </si>
  <si>
    <t>Vodorovné premiestnenie výkopku pre cesty po spevnenej ceste z horniny tr.1-4  do 1000 m3 na vzdialenosť do 3000 m</t>
  </si>
  <si>
    <t>1142725496</t>
  </si>
  <si>
    <t>162503103.S</t>
  </si>
  <si>
    <t>Vodorovné premiestnenie výkopku pre cesty po spevnenej ceste z horniny tr.1-4 do 1000 m3, príplatok k cene za každých ďalšich a začatých 1000 m</t>
  </si>
  <si>
    <t>-324869071</t>
  </si>
  <si>
    <t>167101102.S</t>
  </si>
  <si>
    <t>Nakladanie neuľahnutého výkopku z hornín tr.1-4 nad 100 do 1000 m3</t>
  </si>
  <si>
    <t>-58532033</t>
  </si>
  <si>
    <t>171102102.S</t>
  </si>
  <si>
    <t>Uloženie sypaniny do násypu súdržných hornín pre diaľnice na 96% Proctor-Standard</t>
  </si>
  <si>
    <t>-871071905</t>
  </si>
  <si>
    <t>-1838491024</t>
  </si>
  <si>
    <t>1527184324</t>
  </si>
  <si>
    <t>564531111.S</t>
  </si>
  <si>
    <t>Zhotovenie podsypu alebo podkladu zo sypaniny, po zhutnení hr. 100 mm</t>
  </si>
  <si>
    <t>2134174127</t>
  </si>
  <si>
    <t>583310002700.S</t>
  </si>
  <si>
    <t>Štrkopiesok frakcia 0-8 mm</t>
  </si>
  <si>
    <t>-1224985297</t>
  </si>
  <si>
    <t>564730111.S</t>
  </si>
  <si>
    <t>Podklad alebo kryt z kameniva hrubého drveného veľ. 8-16 mm s rozprestretím a zhutnením hr. 100 mm</t>
  </si>
  <si>
    <t>1184031764</t>
  </si>
  <si>
    <t>564750111.S</t>
  </si>
  <si>
    <t>Podklad alebo kryt z kameniva hrubého drveného veľ. 8-16 mm s rozprestretím a zhutnením hr. 150 mm</t>
  </si>
  <si>
    <t>-1462788797</t>
  </si>
  <si>
    <t>5647511111</t>
  </si>
  <si>
    <t>Podklad alebo kryt z kameniva hrubého drveného veľ. 16-63 mm s rozprestretím a zhutnením hr. 150 mm</t>
  </si>
  <si>
    <t>172286618</t>
  </si>
  <si>
    <t>564801112.S</t>
  </si>
  <si>
    <t>Podklad zo štrkodrviny s rozprestretím a zhutnením, po zhutnení hr. 40 mm</t>
  </si>
  <si>
    <t>1947837284</t>
  </si>
  <si>
    <t>564811112.S</t>
  </si>
  <si>
    <t>-1248286736</t>
  </si>
  <si>
    <t>39</t>
  </si>
  <si>
    <t>567114211</t>
  </si>
  <si>
    <t>Podklad z podkladového betónu PB II tr. C 16/20 hr. 100 mm</t>
  </si>
  <si>
    <t>-1695176810</t>
  </si>
  <si>
    <t>596911142.S</t>
  </si>
  <si>
    <t>Kladenie betónovej zámkovej dlažby komunikácií pre peších hr. 60 mm pre peších nad 50 do 100 m2 so zriadením lôžka z kameniva hr. 30 mm</t>
  </si>
  <si>
    <t>398485420</t>
  </si>
  <si>
    <t>592460007500</t>
  </si>
  <si>
    <t>Dlažba betónová  bezškárová,hr. 60 mm, sivá</t>
  </si>
  <si>
    <t>-1182085473</t>
  </si>
  <si>
    <t>38</t>
  </si>
  <si>
    <t>2120507977</t>
  </si>
  <si>
    <t>-1257951645</t>
  </si>
  <si>
    <t>690986230</t>
  </si>
  <si>
    <t>-49271357</t>
  </si>
  <si>
    <t>-1358940301</t>
  </si>
  <si>
    <t>916331111.S</t>
  </si>
  <si>
    <t>Osadenie cestného obrubníka betónového ležatého do lôžka z betónu prostého tr. C 12/15 bez bočnej opory</t>
  </si>
  <si>
    <t>66800164</t>
  </si>
  <si>
    <t>592170002400</t>
  </si>
  <si>
    <t>Obrubník  cestný nábehový, lxšxv 1000x200x150(100) mm</t>
  </si>
  <si>
    <t>690513874</t>
  </si>
  <si>
    <t>916362111.S</t>
  </si>
  <si>
    <t>Osadenie cestného obrubníka betónového stojatého do lôžka z betónu prostého tr. C 12/15 s bočnou oporou</t>
  </si>
  <si>
    <t>1766834232</t>
  </si>
  <si>
    <t>59217000180011</t>
  </si>
  <si>
    <t>Obrubník  parkový so skosenou hranou, lxšxv 1000x80x250 mm, sivá</t>
  </si>
  <si>
    <t>1829072280</t>
  </si>
  <si>
    <t>-1181102920</t>
  </si>
  <si>
    <t>504075598</t>
  </si>
  <si>
    <t>35</t>
  </si>
  <si>
    <t>1504815267</t>
  </si>
  <si>
    <t>36</t>
  </si>
  <si>
    <t>-2003943887</t>
  </si>
  <si>
    <t>37</t>
  </si>
  <si>
    <t>-1380157290</t>
  </si>
  <si>
    <t>670279677</t>
  </si>
  <si>
    <t>SO 03 - Parkovisko - poliklinika II.etapa</t>
  </si>
  <si>
    <t xml:space="preserve">    1 - Zemné práce   </t>
  </si>
  <si>
    <t xml:space="preserve">Zemné práce   </t>
  </si>
  <si>
    <t>112101122</t>
  </si>
  <si>
    <t>Prekládka eli stlpa</t>
  </si>
  <si>
    <t>-636715250</t>
  </si>
  <si>
    <t>113307131</t>
  </si>
  <si>
    <t>Odstránenie podkladu v ploche do 200 m2 z betónu prostého, hr. vrstvy do 150 mm,  -0,22500t</t>
  </si>
  <si>
    <t>1856341163</t>
  </si>
  <si>
    <t>122101102.S</t>
  </si>
  <si>
    <t>Odkopávka a prekopávka nezapažená v hornine 1 a 2, nad 100 do 1000 m3</t>
  </si>
  <si>
    <t>-2014271438</t>
  </si>
  <si>
    <t>122201402</t>
  </si>
  <si>
    <t>Výkop v zemníku na suchu v hornine 3, nad 100 do 1000 m3 - ornica</t>
  </si>
  <si>
    <t>184276386</t>
  </si>
  <si>
    <t>122202201</t>
  </si>
  <si>
    <t>Odkopávka a prekopávka nezapažená pre cesty a letiská v hornonách 2 do 100 m3 - zobratie ornice</t>
  </si>
  <si>
    <t>1571135094</t>
  </si>
  <si>
    <t>133201101</t>
  </si>
  <si>
    <t>Výkop šachty hornina 3 do 100 m3-osadenie DZ</t>
  </si>
  <si>
    <t>274813220</t>
  </si>
  <si>
    <t>133201109</t>
  </si>
  <si>
    <t>Príplatok k cenám za lepivosť horniny</t>
  </si>
  <si>
    <t>116949707</t>
  </si>
  <si>
    <t>162501122</t>
  </si>
  <si>
    <t>Vodorovné premiestnenie výkopku po spevnenej ceste z horniny tr.1-4, nad 100 do 1000 m3 na vzdialenosť do 3000 m</t>
  </si>
  <si>
    <t>-1874314079</t>
  </si>
  <si>
    <t>162501123</t>
  </si>
  <si>
    <t>Vodorovné premiestnenie výkopku po spevnenej ceste z horniny tr.1-4, nad 100 do 1000 m3, príplatok k cene za každých ďalšich a začatých 1000 m</t>
  </si>
  <si>
    <t>863183512</t>
  </si>
  <si>
    <t>171201201</t>
  </si>
  <si>
    <t>1384648260</t>
  </si>
  <si>
    <t>180402111</t>
  </si>
  <si>
    <t>Založenie trávnika parkového výsevom v rovine do 1:5</t>
  </si>
  <si>
    <t>451331211</t>
  </si>
  <si>
    <t>005720001400</t>
  </si>
  <si>
    <t>Osivá tráv - semená parkovej zmesi</t>
  </si>
  <si>
    <t>kg</t>
  </si>
  <si>
    <t>1360467539</t>
  </si>
  <si>
    <t>181101101</t>
  </si>
  <si>
    <t>Úprava pláne v zárezoch v hornine 1-4 bez zhutnenia</t>
  </si>
  <si>
    <t>-2030661042</t>
  </si>
  <si>
    <t>181101102</t>
  </si>
  <si>
    <t>Úprava pláne v zárezoch v hornine 1-4 so zhutnením</t>
  </si>
  <si>
    <t>1010627462</t>
  </si>
  <si>
    <t>181301302</t>
  </si>
  <si>
    <t>Rozprestretie ornice na svahu do sklonu 1:5, plocha do 500 m2,hr. do 150 mm</t>
  </si>
  <si>
    <t>1539371168</t>
  </si>
  <si>
    <t>183403111</t>
  </si>
  <si>
    <t>Obrobenie pôdy prekopaním do hľ. nad 50 do 100 mm v rovine alebo na svahu do 1:5</t>
  </si>
  <si>
    <t>1071564360</t>
  </si>
  <si>
    <t>183403113</t>
  </si>
  <si>
    <t>Obrobenie pôdy frézovaním v rovine alebo na svahu do 1:5</t>
  </si>
  <si>
    <t>-274955146</t>
  </si>
  <si>
    <t>183403151</t>
  </si>
  <si>
    <t>Obrobenie pôdy smykovaním v rovine alebo na svahu do 1:5</t>
  </si>
  <si>
    <t>-798743440</t>
  </si>
  <si>
    <t>183403152</t>
  </si>
  <si>
    <t>Obrobenie pôdy bránením v rovine alebo na svahu do 1:5</t>
  </si>
  <si>
    <t>-1771982526</t>
  </si>
  <si>
    <t>183403153</t>
  </si>
  <si>
    <t>Obrobenie pôdy hrabaním v rovine alebo na svahu do 1:5</t>
  </si>
  <si>
    <t>352261626</t>
  </si>
  <si>
    <t>183403161</t>
  </si>
  <si>
    <t>Obrobenie pôdy valcovaním v rovine alebo na svahu do 1:5</t>
  </si>
  <si>
    <t>28763613</t>
  </si>
  <si>
    <t>185802122</t>
  </si>
  <si>
    <t>Hnojenie pôdy na svahu nad 1:5 do 1:2 vitahumom, kompostom alebo maštaľným hnojom</t>
  </si>
  <si>
    <t>873806097</t>
  </si>
  <si>
    <t>1072020000</t>
  </si>
  <si>
    <t>vitahum B 0,05/ar</t>
  </si>
  <si>
    <t>-331085180</t>
  </si>
  <si>
    <t>185803111</t>
  </si>
  <si>
    <t>Ošetrenie trávnika v rovine alebo na svahu do 1:5</t>
  </si>
  <si>
    <t>-2145258690</t>
  </si>
  <si>
    <t>1001053544</t>
  </si>
  <si>
    <t>-214365060</t>
  </si>
  <si>
    <t>733302800</t>
  </si>
  <si>
    <t>564831111</t>
  </si>
  <si>
    <t>Podklad zo štrkodrviny fr. 8-16,  s rozprestretím a zhutnením, po zhutnení hr. 100 mm</t>
  </si>
  <si>
    <t>-1200313447</t>
  </si>
  <si>
    <t>-1330144442</t>
  </si>
  <si>
    <t>272588698</t>
  </si>
  <si>
    <t>61</t>
  </si>
  <si>
    <t>-599369638</t>
  </si>
  <si>
    <t>Dlažba betónová  zatrávňovacia, hr. 80 mm, sivá</t>
  </si>
  <si>
    <t>-958388743</t>
  </si>
  <si>
    <t>596911111</t>
  </si>
  <si>
    <t>Kladenie zámkovej dlažby pre peších do 20 m2 hr. 6cm</t>
  </si>
  <si>
    <t>343971283</t>
  </si>
  <si>
    <t>592460004700</t>
  </si>
  <si>
    <t>Dlažba betónová High value PREMAC KLASIKO Aquaflair, rozmer 200x100x60 mm, sivá</t>
  </si>
  <si>
    <t>212973221</t>
  </si>
  <si>
    <t>4041354300</t>
  </si>
  <si>
    <t>Stojan pre značku</t>
  </si>
  <si>
    <t>Kus</t>
  </si>
  <si>
    <t>1359958396</t>
  </si>
  <si>
    <t>914001111</t>
  </si>
  <si>
    <t>Osadenie a montáž cestnej zvislej dopravnej značky na stľpik,stľp,konzolu alebo objekt</t>
  </si>
  <si>
    <t>-2095234712</t>
  </si>
  <si>
    <t>4044781420</t>
  </si>
  <si>
    <t>P1 „Daj prednosť v jazde !“ pozinkovaná, základný rozmer 900 mm, fólia RA1</t>
  </si>
  <si>
    <t>908304344</t>
  </si>
  <si>
    <t>404410117000</t>
  </si>
  <si>
    <t>Informatívna prevádzková značka IP16 (Parkovisko – parkovacie miesta s vyhradeným státím), rozmer 500x700 mm, fólia RA1, pozinkovaná</t>
  </si>
  <si>
    <t>589131579</t>
  </si>
  <si>
    <t>404410194200</t>
  </si>
  <si>
    <t>Dodatková tabuľka E1 (Počet), rozmer 500x500 mm, Zn plech so zahnutým lisovaným okrajom I. trieda, EG, 7 rokov</t>
  </si>
  <si>
    <t>-689980746</t>
  </si>
  <si>
    <t>40</t>
  </si>
  <si>
    <t>404410084700</t>
  </si>
  <si>
    <t>Príkazová značka C2 (Prikázaný smer jazdy vpravo), rozmer 700 mm, fólia RA1, pozinkovaná</t>
  </si>
  <si>
    <t>1470197263</t>
  </si>
  <si>
    <t>41</t>
  </si>
  <si>
    <t>404410195700</t>
  </si>
  <si>
    <t>Dodatková tabuľka E7 (Smerová šípka), rozmer 500x150 mm, Zn plech so zahnutým lisovaným okrajom I. trieda, EG, 7 rokov</t>
  </si>
  <si>
    <t>-1542573480</t>
  </si>
  <si>
    <t>42</t>
  </si>
  <si>
    <t>703495556</t>
  </si>
  <si>
    <t>43</t>
  </si>
  <si>
    <t>21979576</t>
  </si>
  <si>
    <t>44</t>
  </si>
  <si>
    <t>-292116874</t>
  </si>
  <si>
    <t>45</t>
  </si>
  <si>
    <t>-1999792379</t>
  </si>
  <si>
    <t>46</t>
  </si>
  <si>
    <t>92803879</t>
  </si>
  <si>
    <t>47</t>
  </si>
  <si>
    <t>1135687890</t>
  </si>
  <si>
    <t>48</t>
  </si>
  <si>
    <t>887631229</t>
  </si>
  <si>
    <t>49</t>
  </si>
  <si>
    <t>Obrubník PREMAC cestný, lxšxv 1000x150x260 mm</t>
  </si>
  <si>
    <t>2101078194</t>
  </si>
  <si>
    <t>50</t>
  </si>
  <si>
    <t>917862111</t>
  </si>
  <si>
    <t>Osadenie zahon. obrubníka betónového stojatého s bočnou oporou z betónu prostého</t>
  </si>
  <si>
    <t>-1418457515</t>
  </si>
  <si>
    <t>51</t>
  </si>
  <si>
    <t>592170001800</t>
  </si>
  <si>
    <t>Obrubník PREMAC parkový, lxšxv 1000x50x200 mm, sivá</t>
  </si>
  <si>
    <t>999686432</t>
  </si>
  <si>
    <t>52</t>
  </si>
  <si>
    <t>961043111</t>
  </si>
  <si>
    <t>Búranie základov z betónu prostého alebo preloženého kameňom,  -2,20000t</t>
  </si>
  <si>
    <t>1491652204</t>
  </si>
  <si>
    <t>53</t>
  </si>
  <si>
    <t>962042321</t>
  </si>
  <si>
    <t>Búranie muriva z betónu prostého nadzákladného,  -2,20000t</t>
  </si>
  <si>
    <t>-604449380</t>
  </si>
  <si>
    <t>54</t>
  </si>
  <si>
    <t>966005111</t>
  </si>
  <si>
    <t>Rozobratie cestného zábradlia s betónovými pätkami,  -0,03500t</t>
  </si>
  <si>
    <t>-1604245516</t>
  </si>
  <si>
    <t>55</t>
  </si>
  <si>
    <t>966006132</t>
  </si>
  <si>
    <t>Odstránenie značky, pre staničenie a ohraničenie so stľpikmi s bet. pätkami,  -0,08200t</t>
  </si>
  <si>
    <t>-1718656154</t>
  </si>
  <si>
    <t>56</t>
  </si>
  <si>
    <t>966067112</t>
  </si>
  <si>
    <t>Rozobratie plotov výšky do 250 cm, z drôteného pletiva alebo z plechu,  -0,01000t</t>
  </si>
  <si>
    <t>-918149374</t>
  </si>
  <si>
    <t>57</t>
  </si>
  <si>
    <t>-1806002584</t>
  </si>
  <si>
    <t>58</t>
  </si>
  <si>
    <t>-394966032</t>
  </si>
  <si>
    <t>59</t>
  </si>
  <si>
    <t>-2046976230</t>
  </si>
  <si>
    <t>60</t>
  </si>
  <si>
    <t>1491984348</t>
  </si>
  <si>
    <t>SO 04 - Spevnená plocha Dobrianskeho</t>
  </si>
  <si>
    <t>-669205528</t>
  </si>
  <si>
    <t>1793760508</t>
  </si>
  <si>
    <t>774023654</t>
  </si>
  <si>
    <t>-1450817790</t>
  </si>
  <si>
    <t>-835986032</t>
  </si>
  <si>
    <t>328892975</t>
  </si>
  <si>
    <t>-847484584</t>
  </si>
  <si>
    <t>Vyplnenie otvoru v tvárniciach ornicou</t>
  </si>
  <si>
    <t>-25891247</t>
  </si>
  <si>
    <t>-846262098</t>
  </si>
  <si>
    <t>-809363372</t>
  </si>
  <si>
    <t>-728454002</t>
  </si>
  <si>
    <t>1032645910</t>
  </si>
  <si>
    <t>-1122006473</t>
  </si>
  <si>
    <t>1574802360</t>
  </si>
  <si>
    <t>-1621545135</t>
  </si>
  <si>
    <t>315284098</t>
  </si>
  <si>
    <t>764633898</t>
  </si>
  <si>
    <t>Dlažba betónová Low value PREMAC VEGA zatrávňovacia, rozmer 610x405x80 mm, sivá</t>
  </si>
  <si>
    <t>1660486462</t>
  </si>
  <si>
    <t>1572333624</t>
  </si>
  <si>
    <t>-99749075</t>
  </si>
  <si>
    <t>-2071840251</t>
  </si>
  <si>
    <t>916531111.S</t>
  </si>
  <si>
    <t>Osadenie záhonového alebo parkového obrubníka betón., do lôžka z bet. pros. tr. C 12/15 bez bočnej opory</t>
  </si>
  <si>
    <t>-1704182249</t>
  </si>
  <si>
    <t>592170001800.S</t>
  </si>
  <si>
    <t>Obrubník parkový, lxšxv 1000x50x200 mm, prírodný</t>
  </si>
  <si>
    <t>-143545380</t>
  </si>
  <si>
    <t>-1524926623</t>
  </si>
  <si>
    <t>SO 05 - Sídlisko pod Sokolejom - spevnené plochy II.etapa</t>
  </si>
  <si>
    <t xml:space="preserve">    5 - Komunikácie</t>
  </si>
  <si>
    <t xml:space="preserve">    8 - Rúrové vedenie</t>
  </si>
  <si>
    <t>M - Práce a dodávky M</t>
  </si>
  <si>
    <t xml:space="preserve">    21-M - Elektromontáže</t>
  </si>
  <si>
    <t>1947416161</t>
  </si>
  <si>
    <t>492603939</t>
  </si>
  <si>
    <t>-2095498564</t>
  </si>
  <si>
    <t>-1164444613</t>
  </si>
  <si>
    <t>1258195273</t>
  </si>
  <si>
    <t>-920688379</t>
  </si>
  <si>
    <t>-751204632</t>
  </si>
  <si>
    <t>74139114</t>
  </si>
  <si>
    <t>-362509331</t>
  </si>
  <si>
    <t>-812112841</t>
  </si>
  <si>
    <t>Komunikácie</t>
  </si>
  <si>
    <t>-2103536310</t>
  </si>
  <si>
    <t>564730211.S</t>
  </si>
  <si>
    <t>Podklad alebo kryt z kameniva hrubého drveného veľ. 16-32 mm s rozprestretím a zhutnením hr. 100 mm</t>
  </si>
  <si>
    <t>64947542</t>
  </si>
  <si>
    <t>-1921564082</t>
  </si>
  <si>
    <t>685585466</t>
  </si>
  <si>
    <t>57299113511</t>
  </si>
  <si>
    <t>Vyspravenie asfaltovou sanačnou hmotou šírky nad 70 mm</t>
  </si>
  <si>
    <t>1682093510</t>
  </si>
  <si>
    <t>596912212.S</t>
  </si>
  <si>
    <t>Kladenie betónovej dlažby z vegetačných tvárnic hr. 80 mm, do lôžka z kameniva ťaženého, veľkosti do 0,25 m2, plochy nad 50 do 100 m2</t>
  </si>
  <si>
    <t>-1023727278</t>
  </si>
  <si>
    <t>1959728139</t>
  </si>
  <si>
    <t>Rúrové vedenie</t>
  </si>
  <si>
    <t>89933111111</t>
  </si>
  <si>
    <t>Výšková úprava kanalizačnej šachty</t>
  </si>
  <si>
    <t>1978430751</t>
  </si>
  <si>
    <t>91239113123</t>
  </si>
  <si>
    <t>Výmena kanalizačného poklopu</t>
  </si>
  <si>
    <t>-988638644</t>
  </si>
  <si>
    <t>552410002300.S</t>
  </si>
  <si>
    <t>Poklop liatinový D400 priemer 600 mm</t>
  </si>
  <si>
    <t>-1697907005</t>
  </si>
  <si>
    <t>-483415924</t>
  </si>
  <si>
    <t>-1372668336</t>
  </si>
  <si>
    <t>-1534280286</t>
  </si>
  <si>
    <t>-1502018126</t>
  </si>
  <si>
    <t>737271295</t>
  </si>
  <si>
    <t>563812129</t>
  </si>
  <si>
    <t>-723962354</t>
  </si>
  <si>
    <t>919731122.S</t>
  </si>
  <si>
    <t>Zarovnanie styčnej plochy pozdĺž vybúranej časti komunikácie asfaltovej hr. nad 50 do 100 mm</t>
  </si>
  <si>
    <t>1969210219</t>
  </si>
  <si>
    <t>919794441.S</t>
  </si>
  <si>
    <t>Úprava plôch okolo hydrantov</t>
  </si>
  <si>
    <t>-481609225</t>
  </si>
  <si>
    <t>-1777217274</t>
  </si>
  <si>
    <t>-1800832161</t>
  </si>
  <si>
    <t>1573219926</t>
  </si>
  <si>
    <t>-192208908</t>
  </si>
  <si>
    <t>712937692</t>
  </si>
  <si>
    <t>Práce a dodávky M</t>
  </si>
  <si>
    <t>21-M</t>
  </si>
  <si>
    <t>Elektromontáže</t>
  </si>
  <si>
    <t>21025134111</t>
  </si>
  <si>
    <t>Ochrana stĺpa VO D+M</t>
  </si>
  <si>
    <t>64</t>
  </si>
  <si>
    <t>98731679</t>
  </si>
  <si>
    <t>SO 06 - Stojiská na nádoby na komunálny odpad a rozšírenie odstavnej plochy pri BD Pugačevova 1399</t>
  </si>
  <si>
    <t xml:space="preserve">    2 - Zakladanie</t>
  </si>
  <si>
    <t>PSV - Práce a dodávky PSV</t>
  </si>
  <si>
    <t xml:space="preserve">    767 - Konštrukcie doplnkové kovové</t>
  </si>
  <si>
    <t>HZS - Hodinové zúčtovacie sadzby</t>
  </si>
  <si>
    <t>1112011011</t>
  </si>
  <si>
    <t>Odstránenie krovín</t>
  </si>
  <si>
    <t>413049357</t>
  </si>
  <si>
    <t>112201102.S</t>
  </si>
  <si>
    <t>Odstránenie pňov na vzdial. 50 m priemeru nad 300 do 500 mm</t>
  </si>
  <si>
    <t>-1309311207</t>
  </si>
  <si>
    <t>837179744</t>
  </si>
  <si>
    <t>1332011011</t>
  </si>
  <si>
    <t>Výkop šachty hornina 3 do 100 m3-osadenie sušiak</t>
  </si>
  <si>
    <t>361144272</t>
  </si>
  <si>
    <t>-1633117423</t>
  </si>
  <si>
    <t>1194268297</t>
  </si>
  <si>
    <t>749874407</t>
  </si>
  <si>
    <t>1661289727</t>
  </si>
  <si>
    <t>-1491354938</t>
  </si>
  <si>
    <t>413053908</t>
  </si>
  <si>
    <t>1031853265</t>
  </si>
  <si>
    <t>Zakladanie</t>
  </si>
  <si>
    <t>275311114.S</t>
  </si>
  <si>
    <t>Základové pätky a bloky mostných konštrukcií z betónu prostého tr. C 12/15</t>
  </si>
  <si>
    <t>1219038704</t>
  </si>
  <si>
    <t>1861405577</t>
  </si>
  <si>
    <t>-2080436457</t>
  </si>
  <si>
    <t>-1487800441</t>
  </si>
  <si>
    <t>-1318412099</t>
  </si>
  <si>
    <t>-1965997274</t>
  </si>
  <si>
    <t>1430824818</t>
  </si>
  <si>
    <t>417030576</t>
  </si>
  <si>
    <t>-224506827</t>
  </si>
  <si>
    <t>278233410</t>
  </si>
  <si>
    <t>209240301</t>
  </si>
  <si>
    <t>1679653784</t>
  </si>
  <si>
    <t>95290311233</t>
  </si>
  <si>
    <t>Vyčistenie asfaltovej plochy okolo obrubníkov</t>
  </si>
  <si>
    <t>1705469870</t>
  </si>
  <si>
    <t>9610431111</t>
  </si>
  <si>
    <t xml:space="preserve">Búranie základovej pätky </t>
  </si>
  <si>
    <t>112002161</t>
  </si>
  <si>
    <t>PSV</t>
  </si>
  <si>
    <t>Práce a dodávky PSV</t>
  </si>
  <si>
    <t>767</t>
  </si>
  <si>
    <t>Konštrukcie doplnkové kovové</t>
  </si>
  <si>
    <t>7679165501</t>
  </si>
  <si>
    <t>Osadenie kovového stojanu</t>
  </si>
  <si>
    <t>-1730917032</t>
  </si>
  <si>
    <t>HZS</t>
  </si>
  <si>
    <t>Hodinové zúčtovacie sadzby</t>
  </si>
  <si>
    <t>HZS0001111</t>
  </si>
  <si>
    <t>Premiestnenie kovového stojana</t>
  </si>
  <si>
    <t>hod</t>
  </si>
  <si>
    <t>512</t>
  </si>
  <si>
    <t>133626403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</si>
</sst>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2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1" fillId="0" borderId="0" applyNumberFormat="0" applyFill="0" applyBorder="0" applyAlignment="0" applyProtection="0"/>
  </cellStyleXfs>
  <cellXfs count="20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4" fillId="0" borderId="14" xfId="0" applyNumberFormat="1" applyFont="1" applyBorder="1" applyAlignment="1">
      <alignment vertical="center"/>
    </xf>
    <xf numFmtId="4" fontId="24" fillId="0" borderId="0" xfId="0" applyNumberFormat="1" applyFont="1" applyBorder="1" applyAlignment="1">
      <alignment vertical="center"/>
    </xf>
    <xf numFmtId="166" fontId="24" fillId="0" borderId="0" xfId="0" applyNumberFormat="1" applyFont="1" applyBorder="1" applyAlignment="1">
      <alignment vertical="center"/>
    </xf>
    <xf numFmtId="4" fontId="24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4" fillId="0" borderId="19" xfId="0" applyNumberFormat="1" applyFont="1" applyBorder="1" applyAlignment="1">
      <alignment vertical="center"/>
    </xf>
    <xf numFmtId="4" fontId="24" fillId="0" borderId="20" xfId="0" applyNumberFormat="1" applyFont="1" applyBorder="1" applyAlignment="1">
      <alignment vertical="center"/>
    </xf>
    <xf numFmtId="166" fontId="24" fillId="0" borderId="20" xfId="0" applyNumberFormat="1" applyFont="1" applyBorder="1" applyAlignment="1">
      <alignment vertical="center"/>
    </xf>
    <xf numFmtId="4" fontId="24" fillId="0" borderId="21" xfId="0" applyNumberFormat="1" applyFont="1" applyBorder="1" applyAlignment="1">
      <alignment vertical="center"/>
    </xf>
    <xf numFmtId="0" fontId="0" fillId="0" borderId="0" xfId="0" applyProtection="1"/>
    <xf numFmtId="0" fontId="25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6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/>
    <xf numFmtId="166" fontId="27" fillId="0" borderId="12" xfId="0" applyNumberFormat="1" applyFont="1" applyBorder="1" applyAlignment="1"/>
    <xf numFmtId="166" fontId="27" fillId="0" borderId="13" xfId="0" applyNumberFormat="1" applyFont="1" applyBorder="1" applyAlignment="1"/>
    <xf numFmtId="4" fontId="28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4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9" fillId="0" borderId="22" xfId="0" applyFont="1" applyBorder="1" applyAlignment="1" applyProtection="1">
      <alignment horizontal="center" vertical="center"/>
      <protection locked="0"/>
    </xf>
    <xf numFmtId="49" fontId="29" fillId="0" borderId="22" xfId="0" applyNumberFormat="1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left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167" fontId="29" fillId="0" borderId="22" xfId="0" applyNumberFormat="1" applyFont="1" applyBorder="1" applyAlignment="1" applyProtection="1">
      <alignment vertical="center"/>
      <protection locked="0"/>
    </xf>
    <xf numFmtId="4" fontId="29" fillId="0" borderId="22" xfId="0" applyNumberFormat="1" applyFont="1" applyBorder="1" applyAlignment="1" applyProtection="1">
      <alignment vertical="center"/>
      <protection locked="0"/>
    </xf>
    <xf numFmtId="0" fontId="30" fillId="0" borderId="22" xfId="0" applyFont="1" applyBorder="1" applyAlignment="1" applyProtection="1">
      <alignment vertical="center"/>
      <protection locked="0"/>
    </xf>
    <xf numFmtId="0" fontId="30" fillId="0" borderId="3" xfId="0" applyFont="1" applyBorder="1" applyAlignment="1">
      <alignment vertical="center"/>
    </xf>
    <xf numFmtId="0" fontId="29" fillId="0" borderId="14" xfId="0" applyFont="1" applyBorder="1" applyAlignment="1">
      <alignment horizontal="left" vertical="center"/>
    </xf>
    <xf numFmtId="0" fontId="29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0" fillId="0" borderId="0" xfId="0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12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3" fillId="0" borderId="0" xfId="0" applyFont="1" applyAlignment="1">
      <alignment vertical="center"/>
    </xf>
    <xf numFmtId="0" fontId="22" fillId="0" borderId="0" xfId="0" applyFont="1" applyAlignment="1">
      <alignment horizontal="left" vertical="center" wrapText="1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8" xfId="0" applyFont="1" applyFill="1" applyBorder="1" applyAlignment="1">
      <alignment horizontal="left" vertical="center"/>
    </xf>
    <xf numFmtId="0" fontId="17" fillId="4" borderId="7" xfId="0" applyFont="1" applyFill="1" applyBorder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2"/>
  <sheetViews>
    <sheetView showGridLines="0" topLeftCell="A97" workbookViewId="0"/>
  </sheetViews>
  <sheetFormatPr defaultRowHeight="11.25" x14ac:dyDescent="0.2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x14ac:dyDescent="0.2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 x14ac:dyDescent="0.2">
      <c r="AR2" s="166" t="s">
        <v>5</v>
      </c>
      <c r="AS2" s="167"/>
      <c r="AT2" s="167"/>
      <c r="AU2" s="167"/>
      <c r="AV2" s="167"/>
      <c r="AW2" s="167"/>
      <c r="AX2" s="167"/>
      <c r="AY2" s="167"/>
      <c r="AZ2" s="167"/>
      <c r="BA2" s="167"/>
      <c r="BB2" s="167"/>
      <c r="BC2" s="167"/>
      <c r="BD2" s="167"/>
      <c r="BE2" s="167"/>
      <c r="BS2" s="14" t="s">
        <v>6</v>
      </c>
      <c r="BT2" s="14" t="s">
        <v>7</v>
      </c>
    </row>
    <row r="3" spans="1:74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 x14ac:dyDescent="0.2">
      <c r="B4" s="17"/>
      <c r="D4" s="18" t="s">
        <v>8</v>
      </c>
      <c r="AR4" s="17"/>
      <c r="AS4" s="19" t="s">
        <v>9</v>
      </c>
      <c r="BS4" s="14" t="s">
        <v>10</v>
      </c>
    </row>
    <row r="5" spans="1:74" s="1" customFormat="1" ht="12" customHeight="1" x14ac:dyDescent="0.2">
      <c r="B5" s="17"/>
      <c r="D5" s="20" t="s">
        <v>11</v>
      </c>
      <c r="K5" s="175" t="s">
        <v>12</v>
      </c>
      <c r="L5" s="167"/>
      <c r="M5" s="167"/>
      <c r="N5" s="167"/>
      <c r="O5" s="167"/>
      <c r="P5" s="167"/>
      <c r="Q5" s="167"/>
      <c r="R5" s="167"/>
      <c r="S5" s="167"/>
      <c r="T5" s="167"/>
      <c r="U5" s="167"/>
      <c r="V5" s="167"/>
      <c r="W5" s="167"/>
      <c r="X5" s="167"/>
      <c r="Y5" s="167"/>
      <c r="Z5" s="167"/>
      <c r="AA5" s="167"/>
      <c r="AB5" s="167"/>
      <c r="AC5" s="167"/>
      <c r="AD5" s="167"/>
      <c r="AE5" s="167"/>
      <c r="AF5" s="167"/>
      <c r="AG5" s="167"/>
      <c r="AH5" s="167"/>
      <c r="AI5" s="167"/>
      <c r="AJ5" s="167"/>
      <c r="AK5" s="167"/>
      <c r="AL5" s="167"/>
      <c r="AM5" s="167"/>
      <c r="AN5" s="167"/>
      <c r="AO5" s="167"/>
      <c r="AR5" s="17"/>
      <c r="BS5" s="14" t="s">
        <v>6</v>
      </c>
    </row>
    <row r="6" spans="1:74" s="1" customFormat="1" ht="36.950000000000003" customHeight="1" x14ac:dyDescent="0.2">
      <c r="B6" s="17"/>
      <c r="D6" s="22" t="s">
        <v>13</v>
      </c>
      <c r="K6" s="176" t="s">
        <v>14</v>
      </c>
      <c r="L6" s="167"/>
      <c r="M6" s="167"/>
      <c r="N6" s="167"/>
      <c r="O6" s="167"/>
      <c r="P6" s="167"/>
      <c r="Q6" s="167"/>
      <c r="R6" s="167"/>
      <c r="S6" s="167"/>
      <c r="T6" s="167"/>
      <c r="U6" s="167"/>
      <c r="V6" s="167"/>
      <c r="W6" s="167"/>
      <c r="X6" s="167"/>
      <c r="Y6" s="167"/>
      <c r="Z6" s="167"/>
      <c r="AA6" s="167"/>
      <c r="AB6" s="167"/>
      <c r="AC6" s="167"/>
      <c r="AD6" s="167"/>
      <c r="AE6" s="167"/>
      <c r="AF6" s="167"/>
      <c r="AG6" s="167"/>
      <c r="AH6" s="167"/>
      <c r="AI6" s="167"/>
      <c r="AJ6" s="167"/>
      <c r="AK6" s="167"/>
      <c r="AL6" s="167"/>
      <c r="AM6" s="167"/>
      <c r="AN6" s="167"/>
      <c r="AO6" s="167"/>
      <c r="AR6" s="17"/>
      <c r="BS6" s="14" t="s">
        <v>6</v>
      </c>
    </row>
    <row r="7" spans="1:74" s="1" customFormat="1" ht="12" customHeight="1" x14ac:dyDescent="0.2">
      <c r="B7" s="17"/>
      <c r="D7" s="23" t="s">
        <v>15</v>
      </c>
      <c r="K7" s="21" t="s">
        <v>1</v>
      </c>
      <c r="AK7" s="23" t="s">
        <v>16</v>
      </c>
      <c r="AN7" s="21" t="s">
        <v>1</v>
      </c>
      <c r="AR7" s="17"/>
      <c r="BS7" s="14" t="s">
        <v>6</v>
      </c>
    </row>
    <row r="8" spans="1:74" s="1" customFormat="1" ht="12" customHeight="1" x14ac:dyDescent="0.2">
      <c r="B8" s="17"/>
      <c r="D8" s="23" t="s">
        <v>17</v>
      </c>
      <c r="K8" s="21" t="s">
        <v>18</v>
      </c>
      <c r="AK8" s="23" t="s">
        <v>19</v>
      </c>
      <c r="AN8" s="21" t="s">
        <v>20</v>
      </c>
      <c r="AR8" s="17"/>
      <c r="BS8" s="14" t="s">
        <v>6</v>
      </c>
    </row>
    <row r="9" spans="1:74" s="1" customFormat="1" ht="14.45" customHeight="1" x14ac:dyDescent="0.2">
      <c r="B9" s="17"/>
      <c r="AR9" s="17"/>
      <c r="BS9" s="14" t="s">
        <v>6</v>
      </c>
    </row>
    <row r="10" spans="1:74" s="1" customFormat="1" ht="12" customHeight="1" x14ac:dyDescent="0.2">
      <c r="B10" s="17"/>
      <c r="D10" s="23" t="s">
        <v>21</v>
      </c>
      <c r="AK10" s="23" t="s">
        <v>22</v>
      </c>
      <c r="AN10" s="21" t="s">
        <v>1</v>
      </c>
      <c r="AR10" s="17"/>
      <c r="BS10" s="14" t="s">
        <v>6</v>
      </c>
    </row>
    <row r="11" spans="1:74" s="1" customFormat="1" ht="18.399999999999999" customHeight="1" x14ac:dyDescent="0.2">
      <c r="B11" s="17"/>
      <c r="E11" s="21" t="s">
        <v>23</v>
      </c>
      <c r="AK11" s="23" t="s">
        <v>24</v>
      </c>
      <c r="AN11" s="21" t="s">
        <v>1</v>
      </c>
      <c r="AR11" s="17"/>
      <c r="BS11" s="14" t="s">
        <v>6</v>
      </c>
    </row>
    <row r="12" spans="1:74" s="1" customFormat="1" ht="6.95" customHeight="1" x14ac:dyDescent="0.2">
      <c r="B12" s="17"/>
      <c r="AR12" s="17"/>
      <c r="BS12" s="14" t="s">
        <v>6</v>
      </c>
    </row>
    <row r="13" spans="1:74" s="1" customFormat="1" ht="12" customHeight="1" x14ac:dyDescent="0.2">
      <c r="B13" s="17"/>
      <c r="D13" s="23" t="s">
        <v>25</v>
      </c>
      <c r="AK13" s="23" t="s">
        <v>22</v>
      </c>
      <c r="AN13" s="21" t="s">
        <v>1</v>
      </c>
      <c r="AR13" s="17"/>
      <c r="BS13" s="14" t="s">
        <v>6</v>
      </c>
    </row>
    <row r="14" spans="1:74" ht="12.75" x14ac:dyDescent="0.2">
      <c r="B14" s="17"/>
      <c r="E14" s="21" t="s">
        <v>26</v>
      </c>
      <c r="AK14" s="23" t="s">
        <v>24</v>
      </c>
      <c r="AN14" s="21" t="s">
        <v>1</v>
      </c>
      <c r="AR14" s="17"/>
      <c r="BS14" s="14" t="s">
        <v>6</v>
      </c>
    </row>
    <row r="15" spans="1:74" s="1" customFormat="1" ht="6.95" customHeight="1" x14ac:dyDescent="0.2">
      <c r="B15" s="17"/>
      <c r="AR15" s="17"/>
      <c r="BS15" s="14" t="s">
        <v>3</v>
      </c>
    </row>
    <row r="16" spans="1:74" s="1" customFormat="1" ht="12" customHeight="1" x14ac:dyDescent="0.2">
      <c r="B16" s="17"/>
      <c r="D16" s="23" t="s">
        <v>27</v>
      </c>
      <c r="AK16" s="23" t="s">
        <v>22</v>
      </c>
      <c r="AN16" s="21" t="s">
        <v>1</v>
      </c>
      <c r="AR16" s="17"/>
      <c r="BS16" s="14" t="s">
        <v>3</v>
      </c>
    </row>
    <row r="17" spans="1:71" s="1" customFormat="1" ht="18.399999999999999" customHeight="1" x14ac:dyDescent="0.2">
      <c r="B17" s="17"/>
      <c r="E17" s="21" t="s">
        <v>26</v>
      </c>
      <c r="AK17" s="23" t="s">
        <v>24</v>
      </c>
      <c r="AN17" s="21" t="s">
        <v>1</v>
      </c>
      <c r="AR17" s="17"/>
      <c r="BS17" s="14" t="s">
        <v>28</v>
      </c>
    </row>
    <row r="18" spans="1:71" s="1" customFormat="1" ht="6.95" customHeight="1" x14ac:dyDescent="0.2">
      <c r="B18" s="17"/>
      <c r="AR18" s="17"/>
      <c r="BS18" s="14" t="s">
        <v>6</v>
      </c>
    </row>
    <row r="19" spans="1:71" s="1" customFormat="1" ht="12" customHeight="1" x14ac:dyDescent="0.2">
      <c r="B19" s="17"/>
      <c r="D19" s="23" t="s">
        <v>29</v>
      </c>
      <c r="AK19" s="23" t="s">
        <v>22</v>
      </c>
      <c r="AN19" s="21" t="s">
        <v>1</v>
      </c>
      <c r="AR19" s="17"/>
      <c r="BS19" s="14" t="s">
        <v>6</v>
      </c>
    </row>
    <row r="20" spans="1:71" s="1" customFormat="1" ht="18.399999999999999" customHeight="1" x14ac:dyDescent="0.2">
      <c r="B20" s="17"/>
      <c r="E20" s="21" t="s">
        <v>26</v>
      </c>
      <c r="AK20" s="23" t="s">
        <v>24</v>
      </c>
      <c r="AN20" s="21" t="s">
        <v>1</v>
      </c>
      <c r="AR20" s="17"/>
      <c r="BS20" s="14" t="s">
        <v>28</v>
      </c>
    </row>
    <row r="21" spans="1:71" s="1" customFormat="1" ht="6.95" customHeight="1" x14ac:dyDescent="0.2">
      <c r="B21" s="17"/>
      <c r="AR21" s="17"/>
    </row>
    <row r="22" spans="1:71" s="1" customFormat="1" ht="12" customHeight="1" x14ac:dyDescent="0.2">
      <c r="B22" s="17"/>
      <c r="D22" s="23" t="s">
        <v>30</v>
      </c>
      <c r="AR22" s="17"/>
    </row>
    <row r="23" spans="1:71" s="1" customFormat="1" ht="16.5" customHeight="1" x14ac:dyDescent="0.2">
      <c r="B23" s="17"/>
      <c r="E23" s="177" t="s">
        <v>1</v>
      </c>
      <c r="F23" s="177"/>
      <c r="G23" s="177"/>
      <c r="H23" s="177"/>
      <c r="I23" s="177"/>
      <c r="J23" s="177"/>
      <c r="K23" s="177"/>
      <c r="L23" s="177"/>
      <c r="M23" s="177"/>
      <c r="N23" s="177"/>
      <c r="O23" s="177"/>
      <c r="P23" s="177"/>
      <c r="Q23" s="177"/>
      <c r="R23" s="177"/>
      <c r="S23" s="177"/>
      <c r="T23" s="177"/>
      <c r="U23" s="177"/>
      <c r="V23" s="177"/>
      <c r="W23" s="177"/>
      <c r="X23" s="177"/>
      <c r="Y23" s="177"/>
      <c r="Z23" s="177"/>
      <c r="AA23" s="177"/>
      <c r="AB23" s="177"/>
      <c r="AC23" s="177"/>
      <c r="AD23" s="177"/>
      <c r="AE23" s="177"/>
      <c r="AF23" s="177"/>
      <c r="AG23" s="177"/>
      <c r="AH23" s="177"/>
      <c r="AI23" s="177"/>
      <c r="AJ23" s="177"/>
      <c r="AK23" s="177"/>
      <c r="AL23" s="177"/>
      <c r="AM23" s="177"/>
      <c r="AN23" s="177"/>
      <c r="AR23" s="17"/>
    </row>
    <row r="24" spans="1:71" s="1" customFormat="1" ht="6.95" customHeight="1" x14ac:dyDescent="0.2">
      <c r="B24" s="17"/>
      <c r="AR24" s="17"/>
    </row>
    <row r="25" spans="1:71" s="1" customFormat="1" ht="6.95" customHeight="1" x14ac:dyDescent="0.2">
      <c r="B25" s="17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R25" s="17"/>
    </row>
    <row r="26" spans="1:71" s="2" customFormat="1" ht="25.9" customHeight="1" x14ac:dyDescent="0.2">
      <c r="A26" s="26"/>
      <c r="B26" s="27"/>
      <c r="C26" s="26"/>
      <c r="D26" s="28" t="s">
        <v>31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178">
        <f>ROUND(AG94,2)</f>
        <v>0</v>
      </c>
      <c r="AL26" s="179"/>
      <c r="AM26" s="179"/>
      <c r="AN26" s="179"/>
      <c r="AO26" s="179"/>
      <c r="AP26" s="26"/>
      <c r="AQ26" s="26"/>
      <c r="AR26" s="27"/>
      <c r="BE26" s="26"/>
    </row>
    <row r="27" spans="1:71" s="2" customFormat="1" ht="6.95" customHeight="1" x14ac:dyDescent="0.2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7"/>
      <c r="BE27" s="26"/>
    </row>
    <row r="28" spans="1:71" s="2" customFormat="1" ht="12.75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180" t="s">
        <v>32</v>
      </c>
      <c r="M28" s="180"/>
      <c r="N28" s="180"/>
      <c r="O28" s="180"/>
      <c r="P28" s="180"/>
      <c r="Q28" s="26"/>
      <c r="R28" s="26"/>
      <c r="S28" s="26"/>
      <c r="T28" s="26"/>
      <c r="U28" s="26"/>
      <c r="V28" s="26"/>
      <c r="W28" s="180" t="s">
        <v>33</v>
      </c>
      <c r="X28" s="180"/>
      <c r="Y28" s="180"/>
      <c r="Z28" s="180"/>
      <c r="AA28" s="180"/>
      <c r="AB28" s="180"/>
      <c r="AC28" s="180"/>
      <c r="AD28" s="180"/>
      <c r="AE28" s="180"/>
      <c r="AF28" s="26"/>
      <c r="AG28" s="26"/>
      <c r="AH28" s="26"/>
      <c r="AI28" s="26"/>
      <c r="AJ28" s="26"/>
      <c r="AK28" s="180" t="s">
        <v>34</v>
      </c>
      <c r="AL28" s="180"/>
      <c r="AM28" s="180"/>
      <c r="AN28" s="180"/>
      <c r="AO28" s="180"/>
      <c r="AP28" s="26"/>
      <c r="AQ28" s="26"/>
      <c r="AR28" s="27"/>
      <c r="BE28" s="26"/>
    </row>
    <row r="29" spans="1:71" s="3" customFormat="1" ht="14.45" customHeight="1" x14ac:dyDescent="0.2">
      <c r="B29" s="31"/>
      <c r="D29" s="23" t="s">
        <v>35</v>
      </c>
      <c r="F29" s="23" t="s">
        <v>36</v>
      </c>
      <c r="L29" s="168">
        <v>0.2</v>
      </c>
      <c r="M29" s="169"/>
      <c r="N29" s="169"/>
      <c r="O29" s="169"/>
      <c r="P29" s="169"/>
      <c r="W29" s="170">
        <f>ROUND(AZ94, 2)</f>
        <v>0</v>
      </c>
      <c r="X29" s="169"/>
      <c r="Y29" s="169"/>
      <c r="Z29" s="169"/>
      <c r="AA29" s="169"/>
      <c r="AB29" s="169"/>
      <c r="AC29" s="169"/>
      <c r="AD29" s="169"/>
      <c r="AE29" s="169"/>
      <c r="AK29" s="170">
        <f>ROUND(AV94, 2)</f>
        <v>0</v>
      </c>
      <c r="AL29" s="169"/>
      <c r="AM29" s="169"/>
      <c r="AN29" s="169"/>
      <c r="AO29" s="169"/>
      <c r="AR29" s="31"/>
    </row>
    <row r="30" spans="1:71" s="3" customFormat="1" ht="14.45" customHeight="1" x14ac:dyDescent="0.2">
      <c r="B30" s="31"/>
      <c r="F30" s="23" t="s">
        <v>37</v>
      </c>
      <c r="L30" s="168">
        <v>0.2</v>
      </c>
      <c r="M30" s="169"/>
      <c r="N30" s="169"/>
      <c r="O30" s="169"/>
      <c r="P30" s="169"/>
      <c r="W30" s="170">
        <f>ROUND(BA94, 2)</f>
        <v>0</v>
      </c>
      <c r="X30" s="169"/>
      <c r="Y30" s="169"/>
      <c r="Z30" s="169"/>
      <c r="AA30" s="169"/>
      <c r="AB30" s="169"/>
      <c r="AC30" s="169"/>
      <c r="AD30" s="169"/>
      <c r="AE30" s="169"/>
      <c r="AK30" s="170">
        <f>ROUND(AW94, 2)</f>
        <v>0</v>
      </c>
      <c r="AL30" s="169"/>
      <c r="AM30" s="169"/>
      <c r="AN30" s="169"/>
      <c r="AO30" s="169"/>
      <c r="AR30" s="31"/>
    </row>
    <row r="31" spans="1:71" s="3" customFormat="1" ht="14.45" hidden="1" customHeight="1" x14ac:dyDescent="0.2">
      <c r="B31" s="31"/>
      <c r="F31" s="23" t="s">
        <v>38</v>
      </c>
      <c r="L31" s="168">
        <v>0.2</v>
      </c>
      <c r="M31" s="169"/>
      <c r="N31" s="169"/>
      <c r="O31" s="169"/>
      <c r="P31" s="169"/>
      <c r="W31" s="170">
        <f>ROUND(BB94, 2)</f>
        <v>0</v>
      </c>
      <c r="X31" s="169"/>
      <c r="Y31" s="169"/>
      <c r="Z31" s="169"/>
      <c r="AA31" s="169"/>
      <c r="AB31" s="169"/>
      <c r="AC31" s="169"/>
      <c r="AD31" s="169"/>
      <c r="AE31" s="169"/>
      <c r="AK31" s="170">
        <v>0</v>
      </c>
      <c r="AL31" s="169"/>
      <c r="AM31" s="169"/>
      <c r="AN31" s="169"/>
      <c r="AO31" s="169"/>
      <c r="AR31" s="31"/>
    </row>
    <row r="32" spans="1:71" s="3" customFormat="1" ht="14.45" hidden="1" customHeight="1" x14ac:dyDescent="0.2">
      <c r="B32" s="31"/>
      <c r="F32" s="23" t="s">
        <v>39</v>
      </c>
      <c r="L32" s="168">
        <v>0.2</v>
      </c>
      <c r="M32" s="169"/>
      <c r="N32" s="169"/>
      <c r="O32" s="169"/>
      <c r="P32" s="169"/>
      <c r="W32" s="170">
        <f>ROUND(BC94, 2)</f>
        <v>0</v>
      </c>
      <c r="X32" s="169"/>
      <c r="Y32" s="169"/>
      <c r="Z32" s="169"/>
      <c r="AA32" s="169"/>
      <c r="AB32" s="169"/>
      <c r="AC32" s="169"/>
      <c r="AD32" s="169"/>
      <c r="AE32" s="169"/>
      <c r="AK32" s="170">
        <v>0</v>
      </c>
      <c r="AL32" s="169"/>
      <c r="AM32" s="169"/>
      <c r="AN32" s="169"/>
      <c r="AO32" s="169"/>
      <c r="AR32" s="31"/>
    </row>
    <row r="33" spans="1:57" s="3" customFormat="1" ht="14.45" hidden="1" customHeight="1" x14ac:dyDescent="0.2">
      <c r="B33" s="31"/>
      <c r="F33" s="23" t="s">
        <v>40</v>
      </c>
      <c r="L33" s="168">
        <v>0</v>
      </c>
      <c r="M33" s="169"/>
      <c r="N33" s="169"/>
      <c r="O33" s="169"/>
      <c r="P33" s="169"/>
      <c r="W33" s="170">
        <f>ROUND(BD94, 2)</f>
        <v>0</v>
      </c>
      <c r="X33" s="169"/>
      <c r="Y33" s="169"/>
      <c r="Z33" s="169"/>
      <c r="AA33" s="169"/>
      <c r="AB33" s="169"/>
      <c r="AC33" s="169"/>
      <c r="AD33" s="169"/>
      <c r="AE33" s="169"/>
      <c r="AK33" s="170">
        <v>0</v>
      </c>
      <c r="AL33" s="169"/>
      <c r="AM33" s="169"/>
      <c r="AN33" s="169"/>
      <c r="AO33" s="169"/>
      <c r="AR33" s="31"/>
    </row>
    <row r="34" spans="1:57" s="2" customFormat="1" ht="6.95" customHeight="1" x14ac:dyDescent="0.2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7"/>
      <c r="BE34" s="26"/>
    </row>
    <row r="35" spans="1:57" s="2" customFormat="1" ht="25.9" customHeight="1" x14ac:dyDescent="0.2">
      <c r="A35" s="26"/>
      <c r="B35" s="27"/>
      <c r="C35" s="32"/>
      <c r="D35" s="33" t="s">
        <v>41</v>
      </c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5" t="s">
        <v>42</v>
      </c>
      <c r="U35" s="34"/>
      <c r="V35" s="34"/>
      <c r="W35" s="34"/>
      <c r="X35" s="174" t="s">
        <v>43</v>
      </c>
      <c r="Y35" s="172"/>
      <c r="Z35" s="172"/>
      <c r="AA35" s="172"/>
      <c r="AB35" s="172"/>
      <c r="AC35" s="34"/>
      <c r="AD35" s="34"/>
      <c r="AE35" s="34"/>
      <c r="AF35" s="34"/>
      <c r="AG35" s="34"/>
      <c r="AH35" s="34"/>
      <c r="AI35" s="34"/>
      <c r="AJ35" s="34"/>
      <c r="AK35" s="171">
        <f>SUM(AK26:AK33)</f>
        <v>0</v>
      </c>
      <c r="AL35" s="172"/>
      <c r="AM35" s="172"/>
      <c r="AN35" s="172"/>
      <c r="AO35" s="173"/>
      <c r="AP35" s="32"/>
      <c r="AQ35" s="32"/>
      <c r="AR35" s="27"/>
      <c r="BE35" s="26"/>
    </row>
    <row r="36" spans="1:57" s="2" customFormat="1" ht="6.95" customHeight="1" x14ac:dyDescent="0.2">
      <c r="A36" s="26"/>
      <c r="B36" s="27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7"/>
      <c r="BE36" s="26"/>
    </row>
    <row r="37" spans="1:57" s="2" customFormat="1" ht="14.45" customHeight="1" x14ac:dyDescent="0.2">
      <c r="A37" s="26"/>
      <c r="B37" s="27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7"/>
      <c r="BE37" s="26"/>
    </row>
    <row r="38" spans="1:57" s="1" customFormat="1" ht="14.45" customHeight="1" x14ac:dyDescent="0.2">
      <c r="B38" s="17"/>
      <c r="AR38" s="17"/>
    </row>
    <row r="39" spans="1:57" s="1" customFormat="1" ht="14.45" customHeight="1" x14ac:dyDescent="0.2">
      <c r="B39" s="17"/>
      <c r="AR39" s="17"/>
    </row>
    <row r="40" spans="1:57" s="1" customFormat="1" ht="14.45" customHeight="1" x14ac:dyDescent="0.2">
      <c r="B40" s="17"/>
      <c r="AR40" s="17"/>
    </row>
    <row r="41" spans="1:57" s="1" customFormat="1" ht="14.45" customHeight="1" x14ac:dyDescent="0.2">
      <c r="B41" s="17"/>
      <c r="AR41" s="17"/>
    </row>
    <row r="42" spans="1:57" s="1" customFormat="1" ht="14.45" customHeight="1" x14ac:dyDescent="0.2">
      <c r="B42" s="17"/>
      <c r="AR42" s="17"/>
    </row>
    <row r="43" spans="1:57" s="1" customFormat="1" ht="14.45" customHeight="1" x14ac:dyDescent="0.2">
      <c r="B43" s="17"/>
      <c r="AR43" s="17"/>
    </row>
    <row r="44" spans="1:57" s="1" customFormat="1" ht="14.45" customHeight="1" x14ac:dyDescent="0.2">
      <c r="B44" s="17"/>
      <c r="AR44" s="17"/>
    </row>
    <row r="45" spans="1:57" s="1" customFormat="1" ht="14.45" customHeight="1" x14ac:dyDescent="0.2">
      <c r="B45" s="17"/>
      <c r="AR45" s="17"/>
    </row>
    <row r="46" spans="1:57" s="1" customFormat="1" ht="14.45" customHeight="1" x14ac:dyDescent="0.2">
      <c r="B46" s="17"/>
      <c r="AR46" s="17"/>
    </row>
    <row r="47" spans="1:57" s="1" customFormat="1" ht="14.45" customHeight="1" x14ac:dyDescent="0.2">
      <c r="B47" s="17"/>
      <c r="AR47" s="17"/>
    </row>
    <row r="48" spans="1:57" s="1" customFormat="1" ht="14.45" customHeight="1" x14ac:dyDescent="0.2">
      <c r="B48" s="17"/>
      <c r="AR48" s="17"/>
    </row>
    <row r="49" spans="1:57" s="2" customFormat="1" ht="14.45" customHeight="1" x14ac:dyDescent="0.2">
      <c r="B49" s="36"/>
      <c r="D49" s="37" t="s">
        <v>44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45</v>
      </c>
      <c r="AI49" s="38"/>
      <c r="AJ49" s="38"/>
      <c r="AK49" s="38"/>
      <c r="AL49" s="38"/>
      <c r="AM49" s="38"/>
      <c r="AN49" s="38"/>
      <c r="AO49" s="38"/>
      <c r="AR49" s="36"/>
    </row>
    <row r="50" spans="1:57" x14ac:dyDescent="0.2">
      <c r="B50" s="17"/>
      <c r="AR50" s="17"/>
    </row>
    <row r="51" spans="1:57" x14ac:dyDescent="0.2">
      <c r="B51" s="17"/>
      <c r="AR51" s="17"/>
    </row>
    <row r="52" spans="1:57" x14ac:dyDescent="0.2">
      <c r="B52" s="17"/>
      <c r="AR52" s="17"/>
    </row>
    <row r="53" spans="1:57" x14ac:dyDescent="0.2">
      <c r="B53" s="17"/>
      <c r="AR53" s="17"/>
    </row>
    <row r="54" spans="1:57" x14ac:dyDescent="0.2">
      <c r="B54" s="17"/>
      <c r="AR54" s="17"/>
    </row>
    <row r="55" spans="1:57" x14ac:dyDescent="0.2">
      <c r="B55" s="17"/>
      <c r="AR55" s="17"/>
    </row>
    <row r="56" spans="1:57" x14ac:dyDescent="0.2">
      <c r="B56" s="17"/>
      <c r="AR56" s="17"/>
    </row>
    <row r="57" spans="1:57" x14ac:dyDescent="0.2">
      <c r="B57" s="17"/>
      <c r="AR57" s="17"/>
    </row>
    <row r="58" spans="1:57" x14ac:dyDescent="0.2">
      <c r="B58" s="17"/>
      <c r="AR58" s="17"/>
    </row>
    <row r="59" spans="1:57" x14ac:dyDescent="0.2">
      <c r="B59" s="17"/>
      <c r="AR59" s="17"/>
    </row>
    <row r="60" spans="1:57" s="2" customFormat="1" ht="12.75" x14ac:dyDescent="0.2">
      <c r="A60" s="26"/>
      <c r="B60" s="27"/>
      <c r="C60" s="26"/>
      <c r="D60" s="39" t="s">
        <v>46</v>
      </c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39" t="s">
        <v>47</v>
      </c>
      <c r="W60" s="29"/>
      <c r="X60" s="29"/>
      <c r="Y60" s="29"/>
      <c r="Z60" s="29"/>
      <c r="AA60" s="29"/>
      <c r="AB60" s="29"/>
      <c r="AC60" s="29"/>
      <c r="AD60" s="29"/>
      <c r="AE60" s="29"/>
      <c r="AF60" s="29"/>
      <c r="AG60" s="29"/>
      <c r="AH60" s="39" t="s">
        <v>46</v>
      </c>
      <c r="AI60" s="29"/>
      <c r="AJ60" s="29"/>
      <c r="AK60" s="29"/>
      <c r="AL60" s="29"/>
      <c r="AM60" s="39" t="s">
        <v>47</v>
      </c>
      <c r="AN60" s="29"/>
      <c r="AO60" s="29"/>
      <c r="AP60" s="26"/>
      <c r="AQ60" s="26"/>
      <c r="AR60" s="27"/>
      <c r="BE60" s="26"/>
    </row>
    <row r="61" spans="1:57" x14ac:dyDescent="0.2">
      <c r="B61" s="17"/>
      <c r="AR61" s="17"/>
    </row>
    <row r="62" spans="1:57" x14ac:dyDescent="0.2">
      <c r="B62" s="17"/>
      <c r="AR62" s="17"/>
    </row>
    <row r="63" spans="1:57" x14ac:dyDescent="0.2">
      <c r="B63" s="17"/>
      <c r="AR63" s="17"/>
    </row>
    <row r="64" spans="1:57" s="2" customFormat="1" ht="12.75" x14ac:dyDescent="0.2">
      <c r="A64" s="26"/>
      <c r="B64" s="27"/>
      <c r="C64" s="26"/>
      <c r="D64" s="37" t="s">
        <v>48</v>
      </c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37" t="s">
        <v>49</v>
      </c>
      <c r="AI64" s="40"/>
      <c r="AJ64" s="40"/>
      <c r="AK64" s="40"/>
      <c r="AL64" s="40"/>
      <c r="AM64" s="40"/>
      <c r="AN64" s="40"/>
      <c r="AO64" s="40"/>
      <c r="AP64" s="26"/>
      <c r="AQ64" s="26"/>
      <c r="AR64" s="27"/>
      <c r="BE64" s="26"/>
    </row>
    <row r="65" spans="1:57" x14ac:dyDescent="0.2">
      <c r="B65" s="17"/>
      <c r="AR65" s="17"/>
    </row>
    <row r="66" spans="1:57" x14ac:dyDescent="0.2">
      <c r="B66" s="17"/>
      <c r="AR66" s="17"/>
    </row>
    <row r="67" spans="1:57" x14ac:dyDescent="0.2">
      <c r="B67" s="17"/>
      <c r="AR67" s="17"/>
    </row>
    <row r="68" spans="1:57" x14ac:dyDescent="0.2">
      <c r="B68" s="17"/>
      <c r="AR68" s="17"/>
    </row>
    <row r="69" spans="1:57" x14ac:dyDescent="0.2">
      <c r="B69" s="17"/>
      <c r="AR69" s="17"/>
    </row>
    <row r="70" spans="1:57" x14ac:dyDescent="0.2">
      <c r="B70" s="17"/>
      <c r="AR70" s="17"/>
    </row>
    <row r="71" spans="1:57" x14ac:dyDescent="0.2">
      <c r="B71" s="17"/>
      <c r="AR71" s="17"/>
    </row>
    <row r="72" spans="1:57" x14ac:dyDescent="0.2">
      <c r="B72" s="17"/>
      <c r="AR72" s="17"/>
    </row>
    <row r="73" spans="1:57" x14ac:dyDescent="0.2">
      <c r="B73" s="17"/>
      <c r="AR73" s="17"/>
    </row>
    <row r="74" spans="1:57" x14ac:dyDescent="0.2">
      <c r="B74" s="17"/>
      <c r="AR74" s="17"/>
    </row>
    <row r="75" spans="1:57" s="2" customFormat="1" ht="12.75" x14ac:dyDescent="0.2">
      <c r="A75" s="26"/>
      <c r="B75" s="27"/>
      <c r="C75" s="26"/>
      <c r="D75" s="39" t="s">
        <v>46</v>
      </c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39" t="s">
        <v>47</v>
      </c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39" t="s">
        <v>46</v>
      </c>
      <c r="AI75" s="29"/>
      <c r="AJ75" s="29"/>
      <c r="AK75" s="29"/>
      <c r="AL75" s="29"/>
      <c r="AM75" s="39" t="s">
        <v>47</v>
      </c>
      <c r="AN75" s="29"/>
      <c r="AO75" s="29"/>
      <c r="AP75" s="26"/>
      <c r="AQ75" s="26"/>
      <c r="AR75" s="27"/>
      <c r="BE75" s="26"/>
    </row>
    <row r="76" spans="1:57" s="2" customFormat="1" x14ac:dyDescent="0.2">
      <c r="A76" s="26"/>
      <c r="B76" s="27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7"/>
      <c r="BE76" s="26"/>
    </row>
    <row r="77" spans="1:57" s="2" customFormat="1" ht="6.9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27"/>
      <c r="BE77" s="26"/>
    </row>
    <row r="81" spans="1:91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27"/>
      <c r="BE81" s="26"/>
    </row>
    <row r="82" spans="1:91" s="2" customFormat="1" ht="24.95" customHeight="1" x14ac:dyDescent="0.2">
      <c r="A82" s="26"/>
      <c r="B82" s="27"/>
      <c r="C82" s="18" t="s">
        <v>50</v>
      </c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7"/>
      <c r="BE82" s="26"/>
    </row>
    <row r="83" spans="1:91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7"/>
      <c r="BE83" s="26"/>
    </row>
    <row r="84" spans="1:91" s="4" customFormat="1" ht="12" customHeight="1" x14ac:dyDescent="0.2">
      <c r="B84" s="45"/>
      <c r="C84" s="23" t="s">
        <v>11</v>
      </c>
      <c r="L84" s="4" t="str">
        <f>K5</f>
        <v>10</v>
      </c>
      <c r="AR84" s="45"/>
    </row>
    <row r="85" spans="1:91" s="5" customFormat="1" ht="36.950000000000003" customHeight="1" x14ac:dyDescent="0.2">
      <c r="B85" s="46"/>
      <c r="C85" s="47" t="s">
        <v>13</v>
      </c>
      <c r="L85" s="191" t="str">
        <f>K6</f>
        <v>Rekonštrukcia spevnených plôch v rámci Mesta Humenné</v>
      </c>
      <c r="M85" s="192"/>
      <c r="N85" s="192"/>
      <c r="O85" s="192"/>
      <c r="P85" s="192"/>
      <c r="Q85" s="192"/>
      <c r="R85" s="192"/>
      <c r="S85" s="192"/>
      <c r="T85" s="192"/>
      <c r="U85" s="192"/>
      <c r="V85" s="192"/>
      <c r="W85" s="192"/>
      <c r="X85" s="192"/>
      <c r="Y85" s="192"/>
      <c r="Z85" s="192"/>
      <c r="AA85" s="192"/>
      <c r="AB85" s="192"/>
      <c r="AC85" s="192"/>
      <c r="AD85" s="192"/>
      <c r="AE85" s="192"/>
      <c r="AF85" s="192"/>
      <c r="AG85" s="192"/>
      <c r="AH85" s="192"/>
      <c r="AI85" s="192"/>
      <c r="AJ85" s="192"/>
      <c r="AK85" s="192"/>
      <c r="AL85" s="192"/>
      <c r="AM85" s="192"/>
      <c r="AN85" s="192"/>
      <c r="AO85" s="192"/>
      <c r="AR85" s="46"/>
    </row>
    <row r="86" spans="1:91" s="2" customFormat="1" ht="6.95" customHeight="1" x14ac:dyDescent="0.2">
      <c r="A86" s="26"/>
      <c r="B86" s="27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7"/>
      <c r="BE86" s="26"/>
    </row>
    <row r="87" spans="1:91" s="2" customFormat="1" ht="12" customHeight="1" x14ac:dyDescent="0.2">
      <c r="A87" s="26"/>
      <c r="B87" s="27"/>
      <c r="C87" s="23" t="s">
        <v>17</v>
      </c>
      <c r="D87" s="26"/>
      <c r="E87" s="26"/>
      <c r="F87" s="26"/>
      <c r="G87" s="26"/>
      <c r="H87" s="26"/>
      <c r="I87" s="26"/>
      <c r="J87" s="26"/>
      <c r="K87" s="26"/>
      <c r="L87" s="48" t="str">
        <f>IF(K8="","",K8)</f>
        <v>Humenné</v>
      </c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3" t="s">
        <v>19</v>
      </c>
      <c r="AJ87" s="26"/>
      <c r="AK87" s="26"/>
      <c r="AL87" s="26"/>
      <c r="AM87" s="193" t="str">
        <f>IF(AN8= "","",AN8)</f>
        <v>11. 6. 2021</v>
      </c>
      <c r="AN87" s="193"/>
      <c r="AO87" s="26"/>
      <c r="AP87" s="26"/>
      <c r="AQ87" s="26"/>
      <c r="AR87" s="27"/>
      <c r="BE87" s="26"/>
    </row>
    <row r="88" spans="1:91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7"/>
      <c r="BE88" s="26"/>
    </row>
    <row r="89" spans="1:91" s="2" customFormat="1" ht="15.2" customHeight="1" x14ac:dyDescent="0.2">
      <c r="A89" s="26"/>
      <c r="B89" s="27"/>
      <c r="C89" s="23" t="s">
        <v>21</v>
      </c>
      <c r="D89" s="26"/>
      <c r="E89" s="26"/>
      <c r="F89" s="26"/>
      <c r="G89" s="26"/>
      <c r="H89" s="26"/>
      <c r="I89" s="26"/>
      <c r="J89" s="26"/>
      <c r="K89" s="26"/>
      <c r="L89" s="4" t="str">
        <f>IF(E11= "","",E11)</f>
        <v>Mesto Humenné</v>
      </c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3" t="s">
        <v>27</v>
      </c>
      <c r="AJ89" s="26"/>
      <c r="AK89" s="26"/>
      <c r="AL89" s="26"/>
      <c r="AM89" s="194" t="str">
        <f>IF(E17="","",E17)</f>
        <v xml:space="preserve"> </v>
      </c>
      <c r="AN89" s="195"/>
      <c r="AO89" s="195"/>
      <c r="AP89" s="195"/>
      <c r="AQ89" s="26"/>
      <c r="AR89" s="27"/>
      <c r="AS89" s="196" t="s">
        <v>51</v>
      </c>
      <c r="AT89" s="197"/>
      <c r="AU89" s="50"/>
      <c r="AV89" s="50"/>
      <c r="AW89" s="50"/>
      <c r="AX89" s="50"/>
      <c r="AY89" s="50"/>
      <c r="AZ89" s="50"/>
      <c r="BA89" s="50"/>
      <c r="BB89" s="50"/>
      <c r="BC89" s="50"/>
      <c r="BD89" s="51"/>
      <c r="BE89" s="26"/>
    </row>
    <row r="90" spans="1:91" s="2" customFormat="1" ht="15.2" customHeight="1" x14ac:dyDescent="0.2">
      <c r="A90" s="26"/>
      <c r="B90" s="27"/>
      <c r="C90" s="23" t="s">
        <v>25</v>
      </c>
      <c r="D90" s="26"/>
      <c r="E90" s="26"/>
      <c r="F90" s="26"/>
      <c r="G90" s="26"/>
      <c r="H90" s="26"/>
      <c r="I90" s="26"/>
      <c r="J90" s="26"/>
      <c r="K90" s="26"/>
      <c r="L90" s="4" t="str">
        <f>IF(E14="","",E14)</f>
        <v xml:space="preserve"> </v>
      </c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3" t="s">
        <v>29</v>
      </c>
      <c r="AJ90" s="26"/>
      <c r="AK90" s="26"/>
      <c r="AL90" s="26"/>
      <c r="AM90" s="194" t="str">
        <f>IF(E20="","",E20)</f>
        <v xml:space="preserve"> </v>
      </c>
      <c r="AN90" s="195"/>
      <c r="AO90" s="195"/>
      <c r="AP90" s="195"/>
      <c r="AQ90" s="26"/>
      <c r="AR90" s="27"/>
      <c r="AS90" s="198"/>
      <c r="AT90" s="199"/>
      <c r="AU90" s="52"/>
      <c r="AV90" s="52"/>
      <c r="AW90" s="52"/>
      <c r="AX90" s="52"/>
      <c r="AY90" s="52"/>
      <c r="AZ90" s="52"/>
      <c r="BA90" s="52"/>
      <c r="BB90" s="52"/>
      <c r="BC90" s="52"/>
      <c r="BD90" s="53"/>
      <c r="BE90" s="26"/>
    </row>
    <row r="91" spans="1:91" s="2" customFormat="1" ht="10.9" customHeight="1" x14ac:dyDescent="0.2">
      <c r="A91" s="26"/>
      <c r="B91" s="27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7"/>
      <c r="AS91" s="198"/>
      <c r="AT91" s="199"/>
      <c r="AU91" s="52"/>
      <c r="AV91" s="52"/>
      <c r="AW91" s="52"/>
      <c r="AX91" s="52"/>
      <c r="AY91" s="52"/>
      <c r="AZ91" s="52"/>
      <c r="BA91" s="52"/>
      <c r="BB91" s="52"/>
      <c r="BC91" s="52"/>
      <c r="BD91" s="53"/>
      <c r="BE91" s="26"/>
    </row>
    <row r="92" spans="1:91" s="2" customFormat="1" ht="29.25" customHeight="1" x14ac:dyDescent="0.2">
      <c r="A92" s="26"/>
      <c r="B92" s="27"/>
      <c r="C92" s="186" t="s">
        <v>52</v>
      </c>
      <c r="D92" s="187"/>
      <c r="E92" s="187"/>
      <c r="F92" s="187"/>
      <c r="G92" s="187"/>
      <c r="H92" s="54"/>
      <c r="I92" s="188" t="s">
        <v>53</v>
      </c>
      <c r="J92" s="187"/>
      <c r="K92" s="187"/>
      <c r="L92" s="187"/>
      <c r="M92" s="187"/>
      <c r="N92" s="187"/>
      <c r="O92" s="187"/>
      <c r="P92" s="187"/>
      <c r="Q92" s="187"/>
      <c r="R92" s="187"/>
      <c r="S92" s="187"/>
      <c r="T92" s="187"/>
      <c r="U92" s="187"/>
      <c r="V92" s="187"/>
      <c r="W92" s="187"/>
      <c r="X92" s="187"/>
      <c r="Y92" s="187"/>
      <c r="Z92" s="187"/>
      <c r="AA92" s="187"/>
      <c r="AB92" s="187"/>
      <c r="AC92" s="187"/>
      <c r="AD92" s="187"/>
      <c r="AE92" s="187"/>
      <c r="AF92" s="187"/>
      <c r="AG92" s="190" t="s">
        <v>54</v>
      </c>
      <c r="AH92" s="187"/>
      <c r="AI92" s="187"/>
      <c r="AJ92" s="187"/>
      <c r="AK92" s="187"/>
      <c r="AL92" s="187"/>
      <c r="AM92" s="187"/>
      <c r="AN92" s="188" t="s">
        <v>55</v>
      </c>
      <c r="AO92" s="187"/>
      <c r="AP92" s="189"/>
      <c r="AQ92" s="55" t="s">
        <v>56</v>
      </c>
      <c r="AR92" s="27"/>
      <c r="AS92" s="56" t="s">
        <v>57</v>
      </c>
      <c r="AT92" s="57" t="s">
        <v>58</v>
      </c>
      <c r="AU92" s="57" t="s">
        <v>59</v>
      </c>
      <c r="AV92" s="57" t="s">
        <v>60</v>
      </c>
      <c r="AW92" s="57" t="s">
        <v>61</v>
      </c>
      <c r="AX92" s="57" t="s">
        <v>62</v>
      </c>
      <c r="AY92" s="57" t="s">
        <v>63</v>
      </c>
      <c r="AZ92" s="57" t="s">
        <v>64</v>
      </c>
      <c r="BA92" s="57" t="s">
        <v>65</v>
      </c>
      <c r="BB92" s="57" t="s">
        <v>66</v>
      </c>
      <c r="BC92" s="57" t="s">
        <v>67</v>
      </c>
      <c r="BD92" s="58" t="s">
        <v>68</v>
      </c>
      <c r="BE92" s="26"/>
    </row>
    <row r="93" spans="1:91" s="2" customFormat="1" ht="10.9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7"/>
      <c r="AS93" s="59"/>
      <c r="AT93" s="60"/>
      <c r="AU93" s="60"/>
      <c r="AV93" s="60"/>
      <c r="AW93" s="60"/>
      <c r="AX93" s="60"/>
      <c r="AY93" s="60"/>
      <c r="AZ93" s="60"/>
      <c r="BA93" s="60"/>
      <c r="BB93" s="60"/>
      <c r="BC93" s="60"/>
      <c r="BD93" s="61"/>
      <c r="BE93" s="26"/>
    </row>
    <row r="94" spans="1:91" s="6" customFormat="1" ht="32.450000000000003" customHeight="1" x14ac:dyDescent="0.2">
      <c r="B94" s="62"/>
      <c r="C94" s="63" t="s">
        <v>69</v>
      </c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184">
        <f>ROUND(SUM(AG95:AG100),2)</f>
        <v>0</v>
      </c>
      <c r="AH94" s="184"/>
      <c r="AI94" s="184"/>
      <c r="AJ94" s="184"/>
      <c r="AK94" s="184"/>
      <c r="AL94" s="184"/>
      <c r="AM94" s="184"/>
      <c r="AN94" s="185">
        <f t="shared" ref="AN94:AN100" si="0">SUM(AG94,AT94)</f>
        <v>0</v>
      </c>
      <c r="AO94" s="185"/>
      <c r="AP94" s="185"/>
      <c r="AQ94" s="66" t="s">
        <v>1</v>
      </c>
      <c r="AR94" s="62"/>
      <c r="AS94" s="67">
        <f>ROUND(SUM(AS95:AS100),2)</f>
        <v>0</v>
      </c>
      <c r="AT94" s="68">
        <f t="shared" ref="AT94:AT100" si="1">ROUND(SUM(AV94:AW94),2)</f>
        <v>0</v>
      </c>
      <c r="AU94" s="69">
        <f>ROUND(SUM(AU95:AU100),5)</f>
        <v>3065.05044</v>
      </c>
      <c r="AV94" s="68">
        <f>ROUND(AZ94*L29,2)</f>
        <v>0</v>
      </c>
      <c r="AW94" s="68">
        <f>ROUND(BA94*L30,2)</f>
        <v>0</v>
      </c>
      <c r="AX94" s="68">
        <f>ROUND(BB94*L29,2)</f>
        <v>0</v>
      </c>
      <c r="AY94" s="68">
        <f>ROUND(BC94*L30,2)</f>
        <v>0</v>
      </c>
      <c r="AZ94" s="68">
        <f>ROUND(SUM(AZ95:AZ100),2)</f>
        <v>0</v>
      </c>
      <c r="BA94" s="68">
        <f>ROUND(SUM(BA95:BA100),2)</f>
        <v>0</v>
      </c>
      <c r="BB94" s="68">
        <f>ROUND(SUM(BB95:BB100),2)</f>
        <v>0</v>
      </c>
      <c r="BC94" s="68">
        <f>ROUND(SUM(BC95:BC100),2)</f>
        <v>0</v>
      </c>
      <c r="BD94" s="70">
        <f>ROUND(SUM(BD95:BD100),2)</f>
        <v>0</v>
      </c>
      <c r="BS94" s="71" t="s">
        <v>70</v>
      </c>
      <c r="BT94" s="71" t="s">
        <v>71</v>
      </c>
      <c r="BU94" s="72" t="s">
        <v>72</v>
      </c>
      <c r="BV94" s="71" t="s">
        <v>73</v>
      </c>
      <c r="BW94" s="71" t="s">
        <v>4</v>
      </c>
      <c r="BX94" s="71" t="s">
        <v>74</v>
      </c>
      <c r="CL94" s="71" t="s">
        <v>1</v>
      </c>
    </row>
    <row r="95" spans="1:91" s="7" customFormat="1" ht="24.75" customHeight="1" x14ac:dyDescent="0.2">
      <c r="A95" s="73" t="s">
        <v>75</v>
      </c>
      <c r="B95" s="74"/>
      <c r="C95" s="75"/>
      <c r="D95" s="183" t="s">
        <v>76</v>
      </c>
      <c r="E95" s="183"/>
      <c r="F95" s="183"/>
      <c r="G95" s="183"/>
      <c r="H95" s="183"/>
      <c r="I95" s="76"/>
      <c r="J95" s="183" t="s">
        <v>77</v>
      </c>
      <c r="K95" s="183"/>
      <c r="L95" s="183"/>
      <c r="M95" s="183"/>
      <c r="N95" s="183"/>
      <c r="O95" s="183"/>
      <c r="P95" s="183"/>
      <c r="Q95" s="183"/>
      <c r="R95" s="183"/>
      <c r="S95" s="183"/>
      <c r="T95" s="183"/>
      <c r="U95" s="183"/>
      <c r="V95" s="183"/>
      <c r="W95" s="183"/>
      <c r="X95" s="183"/>
      <c r="Y95" s="183"/>
      <c r="Z95" s="183"/>
      <c r="AA95" s="183"/>
      <c r="AB95" s="183"/>
      <c r="AC95" s="183"/>
      <c r="AD95" s="183"/>
      <c r="AE95" s="183"/>
      <c r="AF95" s="183"/>
      <c r="AG95" s="181">
        <f>'SO 01 - Rekonštrukcia spe...'!J30</f>
        <v>0</v>
      </c>
      <c r="AH95" s="182"/>
      <c r="AI95" s="182"/>
      <c r="AJ95" s="182"/>
      <c r="AK95" s="182"/>
      <c r="AL95" s="182"/>
      <c r="AM95" s="182"/>
      <c r="AN95" s="181">
        <f t="shared" si="0"/>
        <v>0</v>
      </c>
      <c r="AO95" s="182"/>
      <c r="AP95" s="182"/>
      <c r="AQ95" s="77" t="s">
        <v>78</v>
      </c>
      <c r="AR95" s="74"/>
      <c r="AS95" s="78">
        <v>0</v>
      </c>
      <c r="AT95" s="79">
        <f t="shared" si="1"/>
        <v>0</v>
      </c>
      <c r="AU95" s="80">
        <f>'SO 01 - Rekonštrukcia spe...'!P121</f>
        <v>586.96772200000009</v>
      </c>
      <c r="AV95" s="79">
        <f>'SO 01 - Rekonštrukcia spe...'!J33</f>
        <v>0</v>
      </c>
      <c r="AW95" s="79">
        <f>'SO 01 - Rekonštrukcia spe...'!J34</f>
        <v>0</v>
      </c>
      <c r="AX95" s="79">
        <f>'SO 01 - Rekonštrukcia spe...'!J35</f>
        <v>0</v>
      </c>
      <c r="AY95" s="79">
        <f>'SO 01 - Rekonštrukcia spe...'!J36</f>
        <v>0</v>
      </c>
      <c r="AZ95" s="79">
        <f>'SO 01 - Rekonštrukcia spe...'!F33</f>
        <v>0</v>
      </c>
      <c r="BA95" s="79">
        <f>'SO 01 - Rekonštrukcia spe...'!F34</f>
        <v>0</v>
      </c>
      <c r="BB95" s="79">
        <f>'SO 01 - Rekonštrukcia spe...'!F35</f>
        <v>0</v>
      </c>
      <c r="BC95" s="79">
        <f>'SO 01 - Rekonštrukcia spe...'!F36</f>
        <v>0</v>
      </c>
      <c r="BD95" s="81">
        <f>'SO 01 - Rekonštrukcia spe...'!F37</f>
        <v>0</v>
      </c>
      <c r="BT95" s="82" t="s">
        <v>79</v>
      </c>
      <c r="BV95" s="82" t="s">
        <v>73</v>
      </c>
      <c r="BW95" s="82" t="s">
        <v>80</v>
      </c>
      <c r="BX95" s="82" t="s">
        <v>4</v>
      </c>
      <c r="CL95" s="82" t="s">
        <v>1</v>
      </c>
      <c r="CM95" s="82" t="s">
        <v>71</v>
      </c>
    </row>
    <row r="96" spans="1:91" s="7" customFormat="1" ht="24.75" customHeight="1" x14ac:dyDescent="0.2">
      <c r="A96" s="73" t="s">
        <v>75</v>
      </c>
      <c r="B96" s="74"/>
      <c r="C96" s="75"/>
      <c r="D96" s="183" t="s">
        <v>81</v>
      </c>
      <c r="E96" s="183"/>
      <c r="F96" s="183"/>
      <c r="G96" s="183"/>
      <c r="H96" s="183"/>
      <c r="I96" s="76"/>
      <c r="J96" s="183" t="s">
        <v>82</v>
      </c>
      <c r="K96" s="183"/>
      <c r="L96" s="183"/>
      <c r="M96" s="183"/>
      <c r="N96" s="183"/>
      <c r="O96" s="183"/>
      <c r="P96" s="183"/>
      <c r="Q96" s="183"/>
      <c r="R96" s="183"/>
      <c r="S96" s="183"/>
      <c r="T96" s="183"/>
      <c r="U96" s="183"/>
      <c r="V96" s="183"/>
      <c r="W96" s="183"/>
      <c r="X96" s="183"/>
      <c r="Y96" s="183"/>
      <c r="Z96" s="183"/>
      <c r="AA96" s="183"/>
      <c r="AB96" s="183"/>
      <c r="AC96" s="183"/>
      <c r="AD96" s="183"/>
      <c r="AE96" s="183"/>
      <c r="AF96" s="183"/>
      <c r="AG96" s="181">
        <f>'SO 02 - Sídlisko pod Soko...'!J30</f>
        <v>0</v>
      </c>
      <c r="AH96" s="182"/>
      <c r="AI96" s="182"/>
      <c r="AJ96" s="182"/>
      <c r="AK96" s="182"/>
      <c r="AL96" s="182"/>
      <c r="AM96" s="182"/>
      <c r="AN96" s="181">
        <f t="shared" si="0"/>
        <v>0</v>
      </c>
      <c r="AO96" s="182"/>
      <c r="AP96" s="182"/>
      <c r="AQ96" s="77" t="s">
        <v>78</v>
      </c>
      <c r="AR96" s="74"/>
      <c r="AS96" s="78">
        <v>0</v>
      </c>
      <c r="AT96" s="79">
        <f t="shared" si="1"/>
        <v>0</v>
      </c>
      <c r="AU96" s="80">
        <f>'SO 02 - Sídlisko pod Soko...'!P121</f>
        <v>716.78449850000004</v>
      </c>
      <c r="AV96" s="79">
        <f>'SO 02 - Sídlisko pod Soko...'!J33</f>
        <v>0</v>
      </c>
      <c r="AW96" s="79">
        <f>'SO 02 - Sídlisko pod Soko...'!J34</f>
        <v>0</v>
      </c>
      <c r="AX96" s="79">
        <f>'SO 02 - Sídlisko pod Soko...'!J35</f>
        <v>0</v>
      </c>
      <c r="AY96" s="79">
        <f>'SO 02 - Sídlisko pod Soko...'!J36</f>
        <v>0</v>
      </c>
      <c r="AZ96" s="79">
        <f>'SO 02 - Sídlisko pod Soko...'!F33</f>
        <v>0</v>
      </c>
      <c r="BA96" s="79">
        <f>'SO 02 - Sídlisko pod Soko...'!F34</f>
        <v>0</v>
      </c>
      <c r="BB96" s="79">
        <f>'SO 02 - Sídlisko pod Soko...'!F35</f>
        <v>0</v>
      </c>
      <c r="BC96" s="79">
        <f>'SO 02 - Sídlisko pod Soko...'!F36</f>
        <v>0</v>
      </c>
      <c r="BD96" s="81">
        <f>'SO 02 - Sídlisko pod Soko...'!F37</f>
        <v>0</v>
      </c>
      <c r="BT96" s="82" t="s">
        <v>79</v>
      </c>
      <c r="BV96" s="82" t="s">
        <v>73</v>
      </c>
      <c r="BW96" s="82" t="s">
        <v>83</v>
      </c>
      <c r="BX96" s="82" t="s">
        <v>4</v>
      </c>
      <c r="CL96" s="82" t="s">
        <v>1</v>
      </c>
      <c r="CM96" s="82" t="s">
        <v>71</v>
      </c>
    </row>
    <row r="97" spans="1:91" s="7" customFormat="1" ht="16.5" customHeight="1" x14ac:dyDescent="0.2">
      <c r="A97" s="73" t="s">
        <v>75</v>
      </c>
      <c r="B97" s="74"/>
      <c r="C97" s="75"/>
      <c r="D97" s="183" t="s">
        <v>84</v>
      </c>
      <c r="E97" s="183"/>
      <c r="F97" s="183"/>
      <c r="G97" s="183"/>
      <c r="H97" s="183"/>
      <c r="I97" s="76"/>
      <c r="J97" s="183" t="s">
        <v>85</v>
      </c>
      <c r="K97" s="183"/>
      <c r="L97" s="183"/>
      <c r="M97" s="183"/>
      <c r="N97" s="183"/>
      <c r="O97" s="183"/>
      <c r="P97" s="183"/>
      <c r="Q97" s="183"/>
      <c r="R97" s="183"/>
      <c r="S97" s="183"/>
      <c r="T97" s="183"/>
      <c r="U97" s="183"/>
      <c r="V97" s="183"/>
      <c r="W97" s="183"/>
      <c r="X97" s="183"/>
      <c r="Y97" s="183"/>
      <c r="Z97" s="183"/>
      <c r="AA97" s="183"/>
      <c r="AB97" s="183"/>
      <c r="AC97" s="183"/>
      <c r="AD97" s="183"/>
      <c r="AE97" s="183"/>
      <c r="AF97" s="183"/>
      <c r="AG97" s="181">
        <f>'SO 03 - Parkovisko - poli...'!J30</f>
        <v>0</v>
      </c>
      <c r="AH97" s="182"/>
      <c r="AI97" s="182"/>
      <c r="AJ97" s="182"/>
      <c r="AK97" s="182"/>
      <c r="AL97" s="182"/>
      <c r="AM97" s="182"/>
      <c r="AN97" s="181">
        <f t="shared" si="0"/>
        <v>0</v>
      </c>
      <c r="AO97" s="182"/>
      <c r="AP97" s="182"/>
      <c r="AQ97" s="77" t="s">
        <v>78</v>
      </c>
      <c r="AR97" s="74"/>
      <c r="AS97" s="78">
        <v>0</v>
      </c>
      <c r="AT97" s="79">
        <f t="shared" si="1"/>
        <v>0</v>
      </c>
      <c r="AU97" s="80">
        <f>'SO 03 - Parkovisko - poli...'!P120</f>
        <v>342.67310000000003</v>
      </c>
      <c r="AV97" s="79">
        <f>'SO 03 - Parkovisko - poli...'!J33</f>
        <v>0</v>
      </c>
      <c r="AW97" s="79">
        <f>'SO 03 - Parkovisko - poli...'!J34</f>
        <v>0</v>
      </c>
      <c r="AX97" s="79">
        <f>'SO 03 - Parkovisko - poli...'!J35</f>
        <v>0</v>
      </c>
      <c r="AY97" s="79">
        <f>'SO 03 - Parkovisko - poli...'!J36</f>
        <v>0</v>
      </c>
      <c r="AZ97" s="79">
        <f>'SO 03 - Parkovisko - poli...'!F33</f>
        <v>0</v>
      </c>
      <c r="BA97" s="79">
        <f>'SO 03 - Parkovisko - poli...'!F34</f>
        <v>0</v>
      </c>
      <c r="BB97" s="79">
        <f>'SO 03 - Parkovisko - poli...'!F35</f>
        <v>0</v>
      </c>
      <c r="BC97" s="79">
        <f>'SO 03 - Parkovisko - poli...'!F36</f>
        <v>0</v>
      </c>
      <c r="BD97" s="81">
        <f>'SO 03 - Parkovisko - poli...'!F37</f>
        <v>0</v>
      </c>
      <c r="BT97" s="82" t="s">
        <v>79</v>
      </c>
      <c r="BV97" s="82" t="s">
        <v>73</v>
      </c>
      <c r="BW97" s="82" t="s">
        <v>86</v>
      </c>
      <c r="BX97" s="82" t="s">
        <v>4</v>
      </c>
      <c r="CL97" s="82" t="s">
        <v>1</v>
      </c>
      <c r="CM97" s="82" t="s">
        <v>71</v>
      </c>
    </row>
    <row r="98" spans="1:91" s="7" customFormat="1" ht="16.5" customHeight="1" x14ac:dyDescent="0.2">
      <c r="A98" s="73" t="s">
        <v>75</v>
      </c>
      <c r="B98" s="74"/>
      <c r="C98" s="75"/>
      <c r="D98" s="183" t="s">
        <v>87</v>
      </c>
      <c r="E98" s="183"/>
      <c r="F98" s="183"/>
      <c r="G98" s="183"/>
      <c r="H98" s="183"/>
      <c r="I98" s="76"/>
      <c r="J98" s="183" t="s">
        <v>88</v>
      </c>
      <c r="K98" s="183"/>
      <c r="L98" s="183"/>
      <c r="M98" s="183"/>
      <c r="N98" s="183"/>
      <c r="O98" s="183"/>
      <c r="P98" s="183"/>
      <c r="Q98" s="183"/>
      <c r="R98" s="183"/>
      <c r="S98" s="183"/>
      <c r="T98" s="183"/>
      <c r="U98" s="183"/>
      <c r="V98" s="183"/>
      <c r="W98" s="183"/>
      <c r="X98" s="183"/>
      <c r="Y98" s="183"/>
      <c r="Z98" s="183"/>
      <c r="AA98" s="183"/>
      <c r="AB98" s="183"/>
      <c r="AC98" s="183"/>
      <c r="AD98" s="183"/>
      <c r="AE98" s="183"/>
      <c r="AF98" s="183"/>
      <c r="AG98" s="181">
        <f>'SO 04 - Spevnená plocha D...'!J30</f>
        <v>0</v>
      </c>
      <c r="AH98" s="182"/>
      <c r="AI98" s="182"/>
      <c r="AJ98" s="182"/>
      <c r="AK98" s="182"/>
      <c r="AL98" s="182"/>
      <c r="AM98" s="182"/>
      <c r="AN98" s="181">
        <f t="shared" si="0"/>
        <v>0</v>
      </c>
      <c r="AO98" s="182"/>
      <c r="AP98" s="182"/>
      <c r="AQ98" s="77" t="s">
        <v>78</v>
      </c>
      <c r="AR98" s="74"/>
      <c r="AS98" s="78">
        <v>0</v>
      </c>
      <c r="AT98" s="79">
        <f t="shared" si="1"/>
        <v>0</v>
      </c>
      <c r="AU98" s="80">
        <f>'SO 04 - Spevnená plocha D...'!P120</f>
        <v>149.31353791999996</v>
      </c>
      <c r="AV98" s="79">
        <f>'SO 04 - Spevnená plocha D...'!J33</f>
        <v>0</v>
      </c>
      <c r="AW98" s="79">
        <f>'SO 04 - Spevnená plocha D...'!J34</f>
        <v>0</v>
      </c>
      <c r="AX98" s="79">
        <f>'SO 04 - Spevnená plocha D...'!J35</f>
        <v>0</v>
      </c>
      <c r="AY98" s="79">
        <f>'SO 04 - Spevnená plocha D...'!J36</f>
        <v>0</v>
      </c>
      <c r="AZ98" s="79">
        <f>'SO 04 - Spevnená plocha D...'!F33</f>
        <v>0</v>
      </c>
      <c r="BA98" s="79">
        <f>'SO 04 - Spevnená plocha D...'!F34</f>
        <v>0</v>
      </c>
      <c r="BB98" s="79">
        <f>'SO 04 - Spevnená plocha D...'!F35</f>
        <v>0</v>
      </c>
      <c r="BC98" s="79">
        <f>'SO 04 - Spevnená plocha D...'!F36</f>
        <v>0</v>
      </c>
      <c r="BD98" s="81">
        <f>'SO 04 - Spevnená plocha D...'!F37</f>
        <v>0</v>
      </c>
      <c r="BT98" s="82" t="s">
        <v>79</v>
      </c>
      <c r="BV98" s="82" t="s">
        <v>73</v>
      </c>
      <c r="BW98" s="82" t="s">
        <v>89</v>
      </c>
      <c r="BX98" s="82" t="s">
        <v>4</v>
      </c>
      <c r="CL98" s="82" t="s">
        <v>1</v>
      </c>
      <c r="CM98" s="82" t="s">
        <v>71</v>
      </c>
    </row>
    <row r="99" spans="1:91" s="7" customFormat="1" ht="24.75" customHeight="1" x14ac:dyDescent="0.2">
      <c r="A99" s="73" t="s">
        <v>75</v>
      </c>
      <c r="B99" s="74"/>
      <c r="C99" s="75"/>
      <c r="D99" s="183" t="s">
        <v>90</v>
      </c>
      <c r="E99" s="183"/>
      <c r="F99" s="183"/>
      <c r="G99" s="183"/>
      <c r="H99" s="183"/>
      <c r="I99" s="76"/>
      <c r="J99" s="183" t="s">
        <v>91</v>
      </c>
      <c r="K99" s="183"/>
      <c r="L99" s="183"/>
      <c r="M99" s="183"/>
      <c r="N99" s="183"/>
      <c r="O99" s="183"/>
      <c r="P99" s="183"/>
      <c r="Q99" s="183"/>
      <c r="R99" s="183"/>
      <c r="S99" s="183"/>
      <c r="T99" s="183"/>
      <c r="U99" s="183"/>
      <c r="V99" s="183"/>
      <c r="W99" s="183"/>
      <c r="X99" s="183"/>
      <c r="Y99" s="183"/>
      <c r="Z99" s="183"/>
      <c r="AA99" s="183"/>
      <c r="AB99" s="183"/>
      <c r="AC99" s="183"/>
      <c r="AD99" s="183"/>
      <c r="AE99" s="183"/>
      <c r="AF99" s="183"/>
      <c r="AG99" s="181">
        <f>'SO 05 - Sídlisko pod Soko...'!J30</f>
        <v>0</v>
      </c>
      <c r="AH99" s="182"/>
      <c r="AI99" s="182"/>
      <c r="AJ99" s="182"/>
      <c r="AK99" s="182"/>
      <c r="AL99" s="182"/>
      <c r="AM99" s="182"/>
      <c r="AN99" s="181">
        <f t="shared" si="0"/>
        <v>0</v>
      </c>
      <c r="AO99" s="182"/>
      <c r="AP99" s="182"/>
      <c r="AQ99" s="77" t="s">
        <v>78</v>
      </c>
      <c r="AR99" s="74"/>
      <c r="AS99" s="78">
        <v>0</v>
      </c>
      <c r="AT99" s="79">
        <f t="shared" si="1"/>
        <v>0</v>
      </c>
      <c r="AU99" s="80">
        <f>'SO 05 - Sídlisko pod Soko...'!P124</f>
        <v>1192.5747570000001</v>
      </c>
      <c r="AV99" s="79">
        <f>'SO 05 - Sídlisko pod Soko...'!J33</f>
        <v>0</v>
      </c>
      <c r="AW99" s="79">
        <f>'SO 05 - Sídlisko pod Soko...'!J34</f>
        <v>0</v>
      </c>
      <c r="AX99" s="79">
        <f>'SO 05 - Sídlisko pod Soko...'!J35</f>
        <v>0</v>
      </c>
      <c r="AY99" s="79">
        <f>'SO 05 - Sídlisko pod Soko...'!J36</f>
        <v>0</v>
      </c>
      <c r="AZ99" s="79">
        <f>'SO 05 - Sídlisko pod Soko...'!F33</f>
        <v>0</v>
      </c>
      <c r="BA99" s="79">
        <f>'SO 05 - Sídlisko pod Soko...'!F34</f>
        <v>0</v>
      </c>
      <c r="BB99" s="79">
        <f>'SO 05 - Sídlisko pod Soko...'!F35</f>
        <v>0</v>
      </c>
      <c r="BC99" s="79">
        <f>'SO 05 - Sídlisko pod Soko...'!F36</f>
        <v>0</v>
      </c>
      <c r="BD99" s="81">
        <f>'SO 05 - Sídlisko pod Soko...'!F37</f>
        <v>0</v>
      </c>
      <c r="BT99" s="82" t="s">
        <v>79</v>
      </c>
      <c r="BV99" s="82" t="s">
        <v>73</v>
      </c>
      <c r="BW99" s="82" t="s">
        <v>92</v>
      </c>
      <c r="BX99" s="82" t="s">
        <v>4</v>
      </c>
      <c r="CL99" s="82" t="s">
        <v>1</v>
      </c>
      <c r="CM99" s="82" t="s">
        <v>71</v>
      </c>
    </row>
    <row r="100" spans="1:91" s="7" customFormat="1" ht="37.5" customHeight="1" x14ac:dyDescent="0.2">
      <c r="A100" s="73" t="s">
        <v>75</v>
      </c>
      <c r="B100" s="74"/>
      <c r="C100" s="75"/>
      <c r="D100" s="183" t="s">
        <v>93</v>
      </c>
      <c r="E100" s="183"/>
      <c r="F100" s="183"/>
      <c r="G100" s="183"/>
      <c r="H100" s="183"/>
      <c r="I100" s="76"/>
      <c r="J100" s="183" t="s">
        <v>94</v>
      </c>
      <c r="K100" s="183"/>
      <c r="L100" s="183"/>
      <c r="M100" s="183"/>
      <c r="N100" s="183"/>
      <c r="O100" s="183"/>
      <c r="P100" s="183"/>
      <c r="Q100" s="183"/>
      <c r="R100" s="183"/>
      <c r="S100" s="183"/>
      <c r="T100" s="183"/>
      <c r="U100" s="183"/>
      <c r="V100" s="183"/>
      <c r="W100" s="183"/>
      <c r="X100" s="183"/>
      <c r="Y100" s="183"/>
      <c r="Z100" s="183"/>
      <c r="AA100" s="183"/>
      <c r="AB100" s="183"/>
      <c r="AC100" s="183"/>
      <c r="AD100" s="183"/>
      <c r="AE100" s="183"/>
      <c r="AF100" s="183"/>
      <c r="AG100" s="181">
        <f>'SO 06 - Stojiská na nádob...'!J30</f>
        <v>0</v>
      </c>
      <c r="AH100" s="182"/>
      <c r="AI100" s="182"/>
      <c r="AJ100" s="182"/>
      <c r="AK100" s="182"/>
      <c r="AL100" s="182"/>
      <c r="AM100" s="182"/>
      <c r="AN100" s="181">
        <f t="shared" si="0"/>
        <v>0</v>
      </c>
      <c r="AO100" s="182"/>
      <c r="AP100" s="182"/>
      <c r="AQ100" s="77" t="s">
        <v>78</v>
      </c>
      <c r="AR100" s="74"/>
      <c r="AS100" s="83">
        <v>0</v>
      </c>
      <c r="AT100" s="84">
        <f t="shared" si="1"/>
        <v>0</v>
      </c>
      <c r="AU100" s="85">
        <f>'SO 06 - Stojiská na nádob...'!P124</f>
        <v>76.736821000000006</v>
      </c>
      <c r="AV100" s="84">
        <f>'SO 06 - Stojiská na nádob...'!J33</f>
        <v>0</v>
      </c>
      <c r="AW100" s="84">
        <f>'SO 06 - Stojiská na nádob...'!J34</f>
        <v>0</v>
      </c>
      <c r="AX100" s="84">
        <f>'SO 06 - Stojiská na nádob...'!J35</f>
        <v>0</v>
      </c>
      <c r="AY100" s="84">
        <f>'SO 06 - Stojiská na nádob...'!J36</f>
        <v>0</v>
      </c>
      <c r="AZ100" s="84">
        <f>'SO 06 - Stojiská na nádob...'!F33</f>
        <v>0</v>
      </c>
      <c r="BA100" s="84">
        <f>'SO 06 - Stojiská na nádob...'!F34</f>
        <v>0</v>
      </c>
      <c r="BB100" s="84">
        <f>'SO 06 - Stojiská na nádob...'!F35</f>
        <v>0</v>
      </c>
      <c r="BC100" s="84">
        <f>'SO 06 - Stojiská na nádob...'!F36</f>
        <v>0</v>
      </c>
      <c r="BD100" s="86">
        <f>'SO 06 - Stojiská na nádob...'!F37</f>
        <v>0</v>
      </c>
      <c r="BT100" s="82" t="s">
        <v>79</v>
      </c>
      <c r="BV100" s="82" t="s">
        <v>73</v>
      </c>
      <c r="BW100" s="82" t="s">
        <v>95</v>
      </c>
      <c r="BX100" s="82" t="s">
        <v>4</v>
      </c>
      <c r="CL100" s="82" t="s">
        <v>1</v>
      </c>
      <c r="CM100" s="82" t="s">
        <v>71</v>
      </c>
    </row>
    <row r="101" spans="1:91" s="2" customFormat="1" ht="30" customHeight="1" x14ac:dyDescent="0.2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7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</row>
    <row r="102" spans="1:91" s="2" customFormat="1" ht="6.95" customHeight="1" x14ac:dyDescent="0.2">
      <c r="A102" s="26"/>
      <c r="B102" s="41"/>
      <c r="C102" s="42"/>
      <c r="D102" s="42"/>
      <c r="E102" s="42"/>
      <c r="F102" s="42"/>
      <c r="G102" s="42"/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27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</row>
  </sheetData>
  <mergeCells count="60">
    <mergeCell ref="L85:AO85"/>
    <mergeCell ref="AM87:AN87"/>
    <mergeCell ref="AM89:AP89"/>
    <mergeCell ref="AS89:AT91"/>
    <mergeCell ref="AM90:AP90"/>
    <mergeCell ref="C92:G92"/>
    <mergeCell ref="AN92:AP92"/>
    <mergeCell ref="AG92:AM92"/>
    <mergeCell ref="I92:AF92"/>
    <mergeCell ref="AN95:AP95"/>
    <mergeCell ref="D95:H95"/>
    <mergeCell ref="AG95:AM95"/>
    <mergeCell ref="J95:AF95"/>
    <mergeCell ref="AN96:AP96"/>
    <mergeCell ref="AG96:AM96"/>
    <mergeCell ref="J97:AF97"/>
    <mergeCell ref="AG97:AM97"/>
    <mergeCell ref="D97:H97"/>
    <mergeCell ref="AN97:AP97"/>
    <mergeCell ref="AN100:AP100"/>
    <mergeCell ref="AG100:AM100"/>
    <mergeCell ref="D100:H100"/>
    <mergeCell ref="J100:AF100"/>
    <mergeCell ref="AG94:AM94"/>
    <mergeCell ref="AN94:AP94"/>
    <mergeCell ref="AN98:AP98"/>
    <mergeCell ref="AG98:AM98"/>
    <mergeCell ref="J98:AF98"/>
    <mergeCell ref="D98:H98"/>
    <mergeCell ref="AN99:AP99"/>
    <mergeCell ref="AG99:AM99"/>
    <mergeCell ref="D99:H99"/>
    <mergeCell ref="J99:AF99"/>
    <mergeCell ref="J96:AF96"/>
    <mergeCell ref="D96:H96"/>
    <mergeCell ref="L30:P30"/>
    <mergeCell ref="W30:AE30"/>
    <mergeCell ref="K5:AO5"/>
    <mergeCell ref="K6:AO6"/>
    <mergeCell ref="E23:AN23"/>
    <mergeCell ref="AK26:AO26"/>
    <mergeCell ref="L28:P28"/>
    <mergeCell ref="W28:AE28"/>
    <mergeCell ref="AK28:AO28"/>
    <mergeCell ref="AR2:BE2"/>
    <mergeCell ref="L33:P33"/>
    <mergeCell ref="W33:AE33"/>
    <mergeCell ref="AK33:AO33"/>
    <mergeCell ref="AK35:AO35"/>
    <mergeCell ref="X35:AB35"/>
    <mergeCell ref="W31:AE31"/>
    <mergeCell ref="AK31:AO31"/>
    <mergeCell ref="L31:P31"/>
    <mergeCell ref="L32:P32"/>
    <mergeCell ref="W32:AE32"/>
    <mergeCell ref="AK32:AO32"/>
    <mergeCell ref="L29:P29"/>
    <mergeCell ref="W29:AE29"/>
    <mergeCell ref="AK29:AO29"/>
    <mergeCell ref="AK30:AO30"/>
  </mergeCells>
  <hyperlinks>
    <hyperlink ref="A95" location="'SO 01 - Rekonštrukcia spe...'!C2" display="/"/>
    <hyperlink ref="A96" location="'SO 02 - Sídlisko pod Soko...'!C2" display="/"/>
    <hyperlink ref="A97" location="'SO 03 - Parkovisko - poli...'!C2" display="/"/>
    <hyperlink ref="A98" location="'SO 04 - Spevnená plocha D...'!C2" display="/"/>
    <hyperlink ref="A99" location="'SO 05 - Sídlisko pod Soko...'!C2" display="/"/>
    <hyperlink ref="A100" location="'SO 06 - Stojiská na nádob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1"/>
  <sheetViews>
    <sheetView showGridLines="0" topLeftCell="A106" workbookViewId="0">
      <selection activeCell="I124" sqref="I124:I181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80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30" customHeight="1" x14ac:dyDescent="0.2">
      <c r="A9" s="26"/>
      <c r="B9" s="27"/>
      <c r="C9" s="26"/>
      <c r="D9" s="26"/>
      <c r="E9" s="191" t="s">
        <v>98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ROUND(J121,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ROUND((SUM(BE121:BE160)),  2)</f>
        <v>0</v>
      </c>
      <c r="G33" s="26"/>
      <c r="H33" s="26"/>
      <c r="I33" s="95">
        <v>0.2</v>
      </c>
      <c r="J33" s="94">
        <f>ROUND(((SUM(BE121:BE160))*I33),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ROUND((SUM(BF121:BF160)),  2)</f>
        <v>0</v>
      </c>
      <c r="G34" s="26"/>
      <c r="H34" s="26"/>
      <c r="I34" s="95">
        <v>0.2</v>
      </c>
      <c r="J34" s="94">
        <f>ROUND(((SUM(BF121:BF160))*I34),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ROUND((SUM(BG121:BG160)),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ROUND((SUM(BH121:BH160)),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ROUND((SUM(BI121:BI160)),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30" customHeight="1" x14ac:dyDescent="0.2">
      <c r="A87" s="26"/>
      <c r="B87" s="27"/>
      <c r="C87" s="26"/>
      <c r="D87" s="26"/>
      <c r="E87" s="191" t="str">
        <f>E9</f>
        <v>SO 01 - Rekonštrukcia spevnenej odstavnej plochy pri BD Třebíčska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J121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104</v>
      </c>
      <c r="E97" s="109"/>
      <c r="F97" s="109"/>
      <c r="G97" s="109"/>
      <c r="H97" s="109"/>
      <c r="I97" s="109"/>
      <c r="J97" s="110">
        <f>J122</f>
        <v>0</v>
      </c>
      <c r="L97" s="107"/>
    </row>
    <row r="98" spans="1:31" s="10" customFormat="1" ht="19.899999999999999" customHeight="1" x14ac:dyDescent="0.2">
      <c r="B98" s="111"/>
      <c r="D98" s="112" t="s">
        <v>105</v>
      </c>
      <c r="E98" s="113"/>
      <c r="F98" s="113"/>
      <c r="G98" s="113"/>
      <c r="H98" s="113"/>
      <c r="I98" s="113"/>
      <c r="J98" s="114">
        <f>J123</f>
        <v>0</v>
      </c>
      <c r="L98" s="111"/>
    </row>
    <row r="99" spans="1:31" s="10" customFormat="1" ht="19.899999999999999" customHeight="1" x14ac:dyDescent="0.2">
      <c r="B99" s="111"/>
      <c r="D99" s="112" t="s">
        <v>106</v>
      </c>
      <c r="E99" s="113"/>
      <c r="F99" s="113"/>
      <c r="G99" s="113"/>
      <c r="H99" s="113"/>
      <c r="I99" s="113"/>
      <c r="J99" s="114">
        <f>J137</f>
        <v>0</v>
      </c>
      <c r="L99" s="111"/>
    </row>
    <row r="100" spans="1:31" s="10" customFormat="1" ht="19.899999999999999" customHeight="1" x14ac:dyDescent="0.2">
      <c r="B100" s="111"/>
      <c r="D100" s="112" t="s">
        <v>107</v>
      </c>
      <c r="E100" s="113"/>
      <c r="F100" s="113"/>
      <c r="G100" s="113"/>
      <c r="H100" s="113"/>
      <c r="I100" s="113"/>
      <c r="J100" s="114">
        <f>J145</f>
        <v>0</v>
      </c>
      <c r="L100" s="111"/>
    </row>
    <row r="101" spans="1:31" s="10" customFormat="1" ht="19.899999999999999" customHeight="1" x14ac:dyDescent="0.2">
      <c r="B101" s="111"/>
      <c r="D101" s="112" t="s">
        <v>108</v>
      </c>
      <c r="E101" s="113"/>
      <c r="F101" s="113"/>
      <c r="G101" s="113"/>
      <c r="H101" s="113"/>
      <c r="I101" s="113"/>
      <c r="J101" s="114">
        <f>J159</f>
        <v>0</v>
      </c>
      <c r="L101" s="111"/>
    </row>
    <row r="102" spans="1:31" s="2" customFormat="1" ht="21.75" customHeight="1" x14ac:dyDescent="0.2">
      <c r="A102" s="26"/>
      <c r="B102" s="27"/>
      <c r="C102" s="26"/>
      <c r="D102" s="26"/>
      <c r="E102" s="26"/>
      <c r="F102" s="26"/>
      <c r="G102" s="26"/>
      <c r="H102" s="26"/>
      <c r="I102" s="26"/>
      <c r="J102" s="26"/>
      <c r="K102" s="26"/>
      <c r="L102" s="3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3" spans="1:31" s="2" customFormat="1" ht="6.95" customHeight="1" x14ac:dyDescent="0.2">
      <c r="A103" s="26"/>
      <c r="B103" s="41"/>
      <c r="C103" s="42"/>
      <c r="D103" s="42"/>
      <c r="E103" s="42"/>
      <c r="F103" s="42"/>
      <c r="G103" s="42"/>
      <c r="H103" s="42"/>
      <c r="I103" s="42"/>
      <c r="J103" s="42"/>
      <c r="K103" s="42"/>
      <c r="L103" s="3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</row>
    <row r="107" spans="1:31" s="2" customFormat="1" ht="6.95" customHeight="1" x14ac:dyDescent="0.2">
      <c r="A107" s="26"/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3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24.95" customHeight="1" x14ac:dyDescent="0.2">
      <c r="A108" s="26"/>
      <c r="B108" s="27"/>
      <c r="C108" s="18" t="s">
        <v>109</v>
      </c>
      <c r="D108" s="26"/>
      <c r="E108" s="26"/>
      <c r="F108" s="26"/>
      <c r="G108" s="26"/>
      <c r="H108" s="26"/>
      <c r="I108" s="26"/>
      <c r="J108" s="26"/>
      <c r="K108" s="26"/>
      <c r="L108" s="3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s="2" customFormat="1" ht="6.95" customHeight="1" x14ac:dyDescent="0.2">
      <c r="A109" s="26"/>
      <c r="B109" s="27"/>
      <c r="C109" s="26"/>
      <c r="D109" s="26"/>
      <c r="E109" s="26"/>
      <c r="F109" s="26"/>
      <c r="G109" s="26"/>
      <c r="H109" s="26"/>
      <c r="I109" s="26"/>
      <c r="J109" s="26"/>
      <c r="K109" s="26"/>
      <c r="L109" s="3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12" customHeight="1" x14ac:dyDescent="0.2">
      <c r="A110" s="26"/>
      <c r="B110" s="27"/>
      <c r="C110" s="23" t="s">
        <v>13</v>
      </c>
      <c r="D110" s="26"/>
      <c r="E110" s="26"/>
      <c r="F110" s="26"/>
      <c r="G110" s="26"/>
      <c r="H110" s="26"/>
      <c r="I110" s="26"/>
      <c r="J110" s="26"/>
      <c r="K110" s="26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16.5" customHeight="1" x14ac:dyDescent="0.2">
      <c r="A111" s="26"/>
      <c r="B111" s="27"/>
      <c r="C111" s="26"/>
      <c r="D111" s="26"/>
      <c r="E111" s="201" t="str">
        <f>E7</f>
        <v>Rekonštrukcia spevnených plôch v rámci Mesta Humenné</v>
      </c>
      <c r="F111" s="202"/>
      <c r="G111" s="202"/>
      <c r="H111" s="202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2" customHeight="1" x14ac:dyDescent="0.2">
      <c r="A112" s="26"/>
      <c r="B112" s="27"/>
      <c r="C112" s="23" t="s">
        <v>97</v>
      </c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30" customHeight="1" x14ac:dyDescent="0.2">
      <c r="A113" s="26"/>
      <c r="B113" s="27"/>
      <c r="C113" s="26"/>
      <c r="D113" s="26"/>
      <c r="E113" s="191" t="str">
        <f>E9</f>
        <v>SO 01 - Rekonštrukcia spevnenej odstavnej plochy pri BD Třebíčska</v>
      </c>
      <c r="F113" s="200"/>
      <c r="G113" s="200"/>
      <c r="H113" s="200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6.95" customHeight="1" x14ac:dyDescent="0.2">
      <c r="A114" s="26"/>
      <c r="B114" s="27"/>
      <c r="C114" s="26"/>
      <c r="D114" s="26"/>
      <c r="E114" s="26"/>
      <c r="F114" s="26"/>
      <c r="G114" s="26"/>
      <c r="H114" s="26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2" customHeight="1" x14ac:dyDescent="0.2">
      <c r="A115" s="26"/>
      <c r="B115" s="27"/>
      <c r="C115" s="23" t="s">
        <v>17</v>
      </c>
      <c r="D115" s="26"/>
      <c r="E115" s="26"/>
      <c r="F115" s="21" t="str">
        <f>F12</f>
        <v>Humenné</v>
      </c>
      <c r="G115" s="26"/>
      <c r="H115" s="26"/>
      <c r="I115" s="23" t="s">
        <v>19</v>
      </c>
      <c r="J115" s="49" t="str">
        <f>IF(J12="","",J12)</f>
        <v>11. 6. 2021</v>
      </c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6.95" customHeight="1" x14ac:dyDescent="0.2">
      <c r="A116" s="26"/>
      <c r="B116" s="27"/>
      <c r="C116" s="26"/>
      <c r="D116" s="26"/>
      <c r="E116" s="26"/>
      <c r="F116" s="26"/>
      <c r="G116" s="26"/>
      <c r="H116" s="26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15.2" customHeight="1" x14ac:dyDescent="0.2">
      <c r="A117" s="26"/>
      <c r="B117" s="27"/>
      <c r="C117" s="23" t="s">
        <v>21</v>
      </c>
      <c r="D117" s="26"/>
      <c r="E117" s="26"/>
      <c r="F117" s="21" t="str">
        <f>E15</f>
        <v>Mesto Humenné</v>
      </c>
      <c r="G117" s="26"/>
      <c r="H117" s="26"/>
      <c r="I117" s="23" t="s">
        <v>27</v>
      </c>
      <c r="J117" s="24" t="str">
        <f>E21</f>
        <v xml:space="preserve"> </v>
      </c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5.2" customHeight="1" x14ac:dyDescent="0.2">
      <c r="A118" s="26"/>
      <c r="B118" s="27"/>
      <c r="C118" s="23" t="s">
        <v>25</v>
      </c>
      <c r="D118" s="26"/>
      <c r="E118" s="26"/>
      <c r="F118" s="21" t="str">
        <f>IF(E18="","",E18)</f>
        <v xml:space="preserve"> </v>
      </c>
      <c r="G118" s="26"/>
      <c r="H118" s="26"/>
      <c r="I118" s="23" t="s">
        <v>29</v>
      </c>
      <c r="J118" s="24" t="str">
        <f>E24</f>
        <v xml:space="preserve"> </v>
      </c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10.35" customHeight="1" x14ac:dyDescent="0.2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11" customFormat="1" ht="29.25" customHeight="1" x14ac:dyDescent="0.2">
      <c r="A120" s="115"/>
      <c r="B120" s="116"/>
      <c r="C120" s="117" t="s">
        <v>110</v>
      </c>
      <c r="D120" s="118" t="s">
        <v>56</v>
      </c>
      <c r="E120" s="118" t="s">
        <v>52</v>
      </c>
      <c r="F120" s="118" t="s">
        <v>53</v>
      </c>
      <c r="G120" s="118" t="s">
        <v>111</v>
      </c>
      <c r="H120" s="118" t="s">
        <v>112</v>
      </c>
      <c r="I120" s="118" t="s">
        <v>113</v>
      </c>
      <c r="J120" s="119" t="s">
        <v>101</v>
      </c>
      <c r="K120" s="120" t="s">
        <v>114</v>
      </c>
      <c r="L120" s="121"/>
      <c r="M120" s="56" t="s">
        <v>1</v>
      </c>
      <c r="N120" s="57" t="s">
        <v>35</v>
      </c>
      <c r="O120" s="57" t="s">
        <v>115</v>
      </c>
      <c r="P120" s="57" t="s">
        <v>116</v>
      </c>
      <c r="Q120" s="57" t="s">
        <v>117</v>
      </c>
      <c r="R120" s="57" t="s">
        <v>118</v>
      </c>
      <c r="S120" s="57" t="s">
        <v>119</v>
      </c>
      <c r="T120" s="58" t="s">
        <v>120</v>
      </c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</row>
    <row r="121" spans="1:65" s="2" customFormat="1" ht="22.9" customHeight="1" x14ac:dyDescent="0.25">
      <c r="A121" s="26"/>
      <c r="B121" s="27"/>
      <c r="C121" s="63" t="s">
        <v>102</v>
      </c>
      <c r="D121" s="26"/>
      <c r="E121" s="26"/>
      <c r="F121" s="26"/>
      <c r="G121" s="26"/>
      <c r="H121" s="26"/>
      <c r="I121" s="26"/>
      <c r="J121" s="122">
        <f>BK121</f>
        <v>0</v>
      </c>
      <c r="K121" s="26"/>
      <c r="L121" s="27"/>
      <c r="M121" s="59"/>
      <c r="N121" s="50"/>
      <c r="O121" s="60"/>
      <c r="P121" s="123">
        <f>P122</f>
        <v>586.96772200000009</v>
      </c>
      <c r="Q121" s="60"/>
      <c r="R121" s="123">
        <f>R122</f>
        <v>115.55446215019255</v>
      </c>
      <c r="S121" s="60"/>
      <c r="T121" s="124">
        <f>T122</f>
        <v>53.724999999999994</v>
      </c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T121" s="14" t="s">
        <v>70</v>
      </c>
      <c r="AU121" s="14" t="s">
        <v>103</v>
      </c>
      <c r="BK121" s="125">
        <f>BK122</f>
        <v>0</v>
      </c>
    </row>
    <row r="122" spans="1:65" s="12" customFormat="1" ht="25.9" customHeight="1" x14ac:dyDescent="0.2">
      <c r="B122" s="126"/>
      <c r="D122" s="127" t="s">
        <v>70</v>
      </c>
      <c r="E122" s="128" t="s">
        <v>121</v>
      </c>
      <c r="F122" s="128" t="s">
        <v>122</v>
      </c>
      <c r="J122" s="129">
        <f>BK122</f>
        <v>0</v>
      </c>
      <c r="L122" s="126"/>
      <c r="M122" s="130"/>
      <c r="N122" s="131"/>
      <c r="O122" s="131"/>
      <c r="P122" s="132">
        <f>P123+P137+P145+P159</f>
        <v>586.96772200000009</v>
      </c>
      <c r="Q122" s="131"/>
      <c r="R122" s="132">
        <f>R123+R137+R145+R159</f>
        <v>115.55446215019255</v>
      </c>
      <c r="S122" s="131"/>
      <c r="T122" s="133">
        <f>T123+T137+T145+T159</f>
        <v>53.724999999999994</v>
      </c>
      <c r="AR122" s="127" t="s">
        <v>79</v>
      </c>
      <c r="AT122" s="134" t="s">
        <v>70</v>
      </c>
      <c r="AU122" s="134" t="s">
        <v>71</v>
      </c>
      <c r="AY122" s="127" t="s">
        <v>123</v>
      </c>
      <c r="BK122" s="135">
        <f>BK123+BK137+BK145+BK159</f>
        <v>0</v>
      </c>
    </row>
    <row r="123" spans="1:65" s="12" customFormat="1" ht="22.9" customHeight="1" x14ac:dyDescent="0.2">
      <c r="B123" s="126"/>
      <c r="D123" s="127" t="s">
        <v>70</v>
      </c>
      <c r="E123" s="136" t="s">
        <v>79</v>
      </c>
      <c r="F123" s="136" t="s">
        <v>124</v>
      </c>
      <c r="J123" s="137">
        <f>BK123</f>
        <v>0</v>
      </c>
      <c r="L123" s="126"/>
      <c r="M123" s="130"/>
      <c r="N123" s="131"/>
      <c r="O123" s="131"/>
      <c r="P123" s="132">
        <f>SUM(P124:P136)</f>
        <v>198.26499999999999</v>
      </c>
      <c r="Q123" s="131"/>
      <c r="R123" s="132">
        <f>SUM(R124:R136)</f>
        <v>35.42</v>
      </c>
      <c r="S123" s="131"/>
      <c r="T123" s="133">
        <f>SUM(T124:T136)</f>
        <v>53.724999999999994</v>
      </c>
      <c r="AR123" s="127" t="s">
        <v>79</v>
      </c>
      <c r="AT123" s="134" t="s">
        <v>70</v>
      </c>
      <c r="AU123" s="134" t="s">
        <v>79</v>
      </c>
      <c r="AY123" s="127" t="s">
        <v>123</v>
      </c>
      <c r="BK123" s="135">
        <f>SUM(BK124:BK136)</f>
        <v>0</v>
      </c>
    </row>
    <row r="124" spans="1:65" s="2" customFormat="1" ht="24.2" customHeight="1" x14ac:dyDescent="0.2">
      <c r="A124" s="26"/>
      <c r="B124" s="138"/>
      <c r="C124" s="139" t="s">
        <v>79</v>
      </c>
      <c r="D124" s="139" t="s">
        <v>125</v>
      </c>
      <c r="E124" s="140" t="s">
        <v>126</v>
      </c>
      <c r="F124" s="141" t="s">
        <v>127</v>
      </c>
      <c r="G124" s="142" t="s">
        <v>128</v>
      </c>
      <c r="H124" s="143">
        <v>50</v>
      </c>
      <c r="I124" s="144"/>
      <c r="J124" s="144">
        <f t="shared" ref="J124:J136" si="0">ROUND(I124*H124,2)</f>
        <v>0</v>
      </c>
      <c r="K124" s="145"/>
      <c r="L124" s="27"/>
      <c r="M124" s="146" t="s">
        <v>1</v>
      </c>
      <c r="N124" s="147" t="s">
        <v>37</v>
      </c>
      <c r="O124" s="148">
        <v>0.23699999999999999</v>
      </c>
      <c r="P124" s="148">
        <f t="shared" ref="P124:P136" si="1">O124*H124</f>
        <v>11.85</v>
      </c>
      <c r="Q124" s="148">
        <v>0</v>
      </c>
      <c r="R124" s="148">
        <f t="shared" ref="R124:R136" si="2">Q124*H124</f>
        <v>0</v>
      </c>
      <c r="S124" s="148">
        <v>0.16</v>
      </c>
      <c r="T124" s="149">
        <f t="shared" ref="T124:T136" si="3">S124*H124</f>
        <v>8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R124" s="150" t="s">
        <v>129</v>
      </c>
      <c r="AT124" s="150" t="s">
        <v>125</v>
      </c>
      <c r="AU124" s="150" t="s">
        <v>130</v>
      </c>
      <c r="AY124" s="14" t="s">
        <v>123</v>
      </c>
      <c r="BE124" s="151">
        <f t="shared" ref="BE124:BE136" si="4">IF(N124="základná",J124,0)</f>
        <v>0</v>
      </c>
      <c r="BF124" s="151">
        <f t="shared" ref="BF124:BF136" si="5">IF(N124="znížená",J124,0)</f>
        <v>0</v>
      </c>
      <c r="BG124" s="151">
        <f t="shared" ref="BG124:BG136" si="6">IF(N124="zákl. prenesená",J124,0)</f>
        <v>0</v>
      </c>
      <c r="BH124" s="151">
        <f t="shared" ref="BH124:BH136" si="7">IF(N124="zníž. prenesená",J124,0)</f>
        <v>0</v>
      </c>
      <c r="BI124" s="151">
        <f t="shared" ref="BI124:BI136" si="8">IF(N124="nulová",J124,0)</f>
        <v>0</v>
      </c>
      <c r="BJ124" s="14" t="s">
        <v>130</v>
      </c>
      <c r="BK124" s="151">
        <f t="shared" ref="BK124:BK136" si="9">ROUND(I124*H124,2)</f>
        <v>0</v>
      </c>
      <c r="BL124" s="14" t="s">
        <v>129</v>
      </c>
      <c r="BM124" s="150" t="s">
        <v>131</v>
      </c>
    </row>
    <row r="125" spans="1:65" s="2" customFormat="1" ht="24.2" customHeight="1" x14ac:dyDescent="0.2">
      <c r="A125" s="26"/>
      <c r="B125" s="138"/>
      <c r="C125" s="139" t="s">
        <v>130</v>
      </c>
      <c r="D125" s="139" t="s">
        <v>125</v>
      </c>
      <c r="E125" s="140" t="s">
        <v>132</v>
      </c>
      <c r="F125" s="141" t="s">
        <v>133</v>
      </c>
      <c r="G125" s="142" t="s">
        <v>128</v>
      </c>
      <c r="H125" s="143">
        <v>50</v>
      </c>
      <c r="I125" s="144"/>
      <c r="J125" s="144">
        <f t="shared" si="0"/>
        <v>0</v>
      </c>
      <c r="K125" s="145"/>
      <c r="L125" s="27"/>
      <c r="M125" s="146" t="s">
        <v>1</v>
      </c>
      <c r="N125" s="147" t="s">
        <v>37</v>
      </c>
      <c r="O125" s="148">
        <v>1.0049999999999999</v>
      </c>
      <c r="P125" s="148">
        <f t="shared" si="1"/>
        <v>50.249999999999993</v>
      </c>
      <c r="Q125" s="148">
        <v>0</v>
      </c>
      <c r="R125" s="148">
        <f t="shared" si="2"/>
        <v>0</v>
      </c>
      <c r="S125" s="148">
        <v>0.4</v>
      </c>
      <c r="T125" s="149">
        <f t="shared" si="3"/>
        <v>20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R125" s="150" t="s">
        <v>129</v>
      </c>
      <c r="AT125" s="150" t="s">
        <v>125</v>
      </c>
      <c r="AU125" s="150" t="s">
        <v>130</v>
      </c>
      <c r="AY125" s="14" t="s">
        <v>123</v>
      </c>
      <c r="BE125" s="151">
        <f t="shared" si="4"/>
        <v>0</v>
      </c>
      <c r="BF125" s="151">
        <f t="shared" si="5"/>
        <v>0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4" t="s">
        <v>130</v>
      </c>
      <c r="BK125" s="151">
        <f t="shared" si="9"/>
        <v>0</v>
      </c>
      <c r="BL125" s="14" t="s">
        <v>129</v>
      </c>
      <c r="BM125" s="150" t="s">
        <v>134</v>
      </c>
    </row>
    <row r="126" spans="1:65" s="2" customFormat="1" ht="24.2" customHeight="1" x14ac:dyDescent="0.2">
      <c r="A126" s="26"/>
      <c r="B126" s="138"/>
      <c r="C126" s="139" t="s">
        <v>135</v>
      </c>
      <c r="D126" s="139" t="s">
        <v>125</v>
      </c>
      <c r="E126" s="140" t="s">
        <v>136</v>
      </c>
      <c r="F126" s="141" t="s">
        <v>137</v>
      </c>
      <c r="G126" s="142" t="s">
        <v>128</v>
      </c>
      <c r="H126" s="143">
        <v>50</v>
      </c>
      <c r="I126" s="144"/>
      <c r="J126" s="144">
        <f t="shared" si="0"/>
        <v>0</v>
      </c>
      <c r="K126" s="145"/>
      <c r="L126" s="27"/>
      <c r="M126" s="146" t="s">
        <v>1</v>
      </c>
      <c r="N126" s="147" t="s">
        <v>37</v>
      </c>
      <c r="O126" s="148">
        <v>0.35499999999999998</v>
      </c>
      <c r="P126" s="148">
        <f t="shared" si="1"/>
        <v>17.75</v>
      </c>
      <c r="Q126" s="148">
        <v>0</v>
      </c>
      <c r="R126" s="148">
        <f t="shared" si="2"/>
        <v>0</v>
      </c>
      <c r="S126" s="148">
        <v>0.18099999999999999</v>
      </c>
      <c r="T126" s="149">
        <f t="shared" si="3"/>
        <v>9.0499999999999989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0" t="s">
        <v>129</v>
      </c>
      <c r="AT126" s="150" t="s">
        <v>125</v>
      </c>
      <c r="AU126" s="150" t="s">
        <v>130</v>
      </c>
      <c r="AY126" s="14" t="s">
        <v>123</v>
      </c>
      <c r="BE126" s="151">
        <f t="shared" si="4"/>
        <v>0</v>
      </c>
      <c r="BF126" s="151">
        <f t="shared" si="5"/>
        <v>0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4" t="s">
        <v>130</v>
      </c>
      <c r="BK126" s="151">
        <f t="shared" si="9"/>
        <v>0</v>
      </c>
      <c r="BL126" s="14" t="s">
        <v>129</v>
      </c>
      <c r="BM126" s="150" t="s">
        <v>138</v>
      </c>
    </row>
    <row r="127" spans="1:65" s="2" customFormat="1" ht="24.2" customHeight="1" x14ac:dyDescent="0.2">
      <c r="A127" s="26"/>
      <c r="B127" s="138"/>
      <c r="C127" s="139" t="s">
        <v>129</v>
      </c>
      <c r="D127" s="139" t="s">
        <v>125</v>
      </c>
      <c r="E127" s="140" t="s">
        <v>139</v>
      </c>
      <c r="F127" s="141" t="s">
        <v>140</v>
      </c>
      <c r="G127" s="142" t="s">
        <v>141</v>
      </c>
      <c r="H127" s="143">
        <v>115</v>
      </c>
      <c r="I127" s="144"/>
      <c r="J127" s="144">
        <f t="shared" si="0"/>
        <v>0</v>
      </c>
      <c r="K127" s="145"/>
      <c r="L127" s="27"/>
      <c r="M127" s="146" t="s">
        <v>1</v>
      </c>
      <c r="N127" s="147" t="s">
        <v>37</v>
      </c>
      <c r="O127" s="148">
        <v>0.127</v>
      </c>
      <c r="P127" s="148">
        <f t="shared" si="1"/>
        <v>14.605</v>
      </c>
      <c r="Q127" s="148">
        <v>0</v>
      </c>
      <c r="R127" s="148">
        <f t="shared" si="2"/>
        <v>0</v>
      </c>
      <c r="S127" s="148">
        <v>0.14499999999999999</v>
      </c>
      <c r="T127" s="149">
        <f t="shared" si="3"/>
        <v>16.674999999999997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si="4"/>
        <v>0</v>
      </c>
      <c r="BF127" s="151">
        <f t="shared" si="5"/>
        <v>0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130</v>
      </c>
      <c r="BK127" s="151">
        <f t="shared" si="9"/>
        <v>0</v>
      </c>
      <c r="BL127" s="14" t="s">
        <v>129</v>
      </c>
      <c r="BM127" s="150" t="s">
        <v>142</v>
      </c>
    </row>
    <row r="128" spans="1:65" s="2" customFormat="1" ht="24.2" customHeight="1" x14ac:dyDescent="0.2">
      <c r="A128" s="26"/>
      <c r="B128" s="138"/>
      <c r="C128" s="139" t="s">
        <v>143</v>
      </c>
      <c r="D128" s="139" t="s">
        <v>125</v>
      </c>
      <c r="E128" s="140" t="s">
        <v>144</v>
      </c>
      <c r="F128" s="141" t="s">
        <v>145</v>
      </c>
      <c r="G128" s="142" t="s">
        <v>146</v>
      </c>
      <c r="H128" s="143">
        <v>48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1.2999999999999999E-2</v>
      </c>
      <c r="P128" s="148">
        <f t="shared" si="1"/>
        <v>0.624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147</v>
      </c>
    </row>
    <row r="129" spans="1:65" s="2" customFormat="1" ht="24.2" customHeight="1" x14ac:dyDescent="0.2">
      <c r="A129" s="26"/>
      <c r="B129" s="138"/>
      <c r="C129" s="139" t="s">
        <v>148</v>
      </c>
      <c r="D129" s="139" t="s">
        <v>125</v>
      </c>
      <c r="E129" s="140" t="s">
        <v>149</v>
      </c>
      <c r="F129" s="141" t="s">
        <v>150</v>
      </c>
      <c r="G129" s="142" t="s">
        <v>146</v>
      </c>
      <c r="H129" s="143">
        <v>192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9.5000000000000001E-2</v>
      </c>
      <c r="P129" s="148">
        <f t="shared" si="1"/>
        <v>18.240000000000002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151</v>
      </c>
    </row>
    <row r="130" spans="1:65" s="2" customFormat="1" ht="24.2" customHeight="1" x14ac:dyDescent="0.2">
      <c r="A130" s="26"/>
      <c r="B130" s="138"/>
      <c r="C130" s="139" t="s">
        <v>152</v>
      </c>
      <c r="D130" s="139" t="s">
        <v>125</v>
      </c>
      <c r="E130" s="140" t="s">
        <v>153</v>
      </c>
      <c r="F130" s="141" t="s">
        <v>154</v>
      </c>
      <c r="G130" s="142" t="s">
        <v>146</v>
      </c>
      <c r="H130" s="143">
        <v>192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2.3E-2</v>
      </c>
      <c r="P130" s="148">
        <f t="shared" si="1"/>
        <v>4.4160000000000004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155</v>
      </c>
    </row>
    <row r="131" spans="1:65" s="2" customFormat="1" ht="24.2" customHeight="1" x14ac:dyDescent="0.2">
      <c r="A131" s="26"/>
      <c r="B131" s="138"/>
      <c r="C131" s="139" t="s">
        <v>156</v>
      </c>
      <c r="D131" s="139" t="s">
        <v>125</v>
      </c>
      <c r="E131" s="140" t="s">
        <v>157</v>
      </c>
      <c r="F131" s="141" t="s">
        <v>158</v>
      </c>
      <c r="G131" s="142" t="s">
        <v>146</v>
      </c>
      <c r="H131" s="143">
        <v>240</v>
      </c>
      <c r="I131" s="144"/>
      <c r="J131" s="144">
        <f t="shared" si="0"/>
        <v>0</v>
      </c>
      <c r="K131" s="145"/>
      <c r="L131" s="27"/>
      <c r="M131" s="146" t="s">
        <v>1</v>
      </c>
      <c r="N131" s="147" t="s">
        <v>37</v>
      </c>
      <c r="O131" s="148">
        <v>2.69E-2</v>
      </c>
      <c r="P131" s="148">
        <f t="shared" si="1"/>
        <v>6.4560000000000004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129</v>
      </c>
      <c r="AT131" s="150" t="s">
        <v>125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159</v>
      </c>
    </row>
    <row r="132" spans="1:65" s="2" customFormat="1" ht="37.9" customHeight="1" x14ac:dyDescent="0.2">
      <c r="A132" s="26"/>
      <c r="B132" s="138"/>
      <c r="C132" s="139" t="s">
        <v>160</v>
      </c>
      <c r="D132" s="139" t="s">
        <v>125</v>
      </c>
      <c r="E132" s="140" t="s">
        <v>161</v>
      </c>
      <c r="F132" s="141" t="s">
        <v>162</v>
      </c>
      <c r="G132" s="142" t="s">
        <v>146</v>
      </c>
      <c r="H132" s="143">
        <v>1200</v>
      </c>
      <c r="I132" s="144"/>
      <c r="J132" s="144">
        <f t="shared" si="0"/>
        <v>0</v>
      </c>
      <c r="K132" s="145"/>
      <c r="L132" s="27"/>
      <c r="M132" s="146" t="s">
        <v>1</v>
      </c>
      <c r="N132" s="147" t="s">
        <v>37</v>
      </c>
      <c r="O132" s="148">
        <v>7.3699999999999998E-3</v>
      </c>
      <c r="P132" s="148">
        <f t="shared" si="1"/>
        <v>8.8439999999999994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0" t="s">
        <v>129</v>
      </c>
      <c r="AT132" s="150" t="s">
        <v>125</v>
      </c>
      <c r="AU132" s="150" t="s">
        <v>130</v>
      </c>
      <c r="AY132" s="14" t="s">
        <v>123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130</v>
      </c>
      <c r="BK132" s="151">
        <f t="shared" si="9"/>
        <v>0</v>
      </c>
      <c r="BL132" s="14" t="s">
        <v>129</v>
      </c>
      <c r="BM132" s="150" t="s">
        <v>163</v>
      </c>
    </row>
    <row r="133" spans="1:65" s="2" customFormat="1" ht="14.45" customHeight="1" x14ac:dyDescent="0.2">
      <c r="A133" s="26"/>
      <c r="B133" s="138"/>
      <c r="C133" s="139" t="s">
        <v>12</v>
      </c>
      <c r="D133" s="139" t="s">
        <v>125</v>
      </c>
      <c r="E133" s="140" t="s">
        <v>164</v>
      </c>
      <c r="F133" s="141" t="s">
        <v>165</v>
      </c>
      <c r="G133" s="142" t="s">
        <v>146</v>
      </c>
      <c r="H133" s="143">
        <v>240</v>
      </c>
      <c r="I133" s="144"/>
      <c r="J133" s="144">
        <f t="shared" si="0"/>
        <v>0</v>
      </c>
      <c r="K133" s="145"/>
      <c r="L133" s="27"/>
      <c r="M133" s="146" t="s">
        <v>1</v>
      </c>
      <c r="N133" s="147" t="s">
        <v>37</v>
      </c>
      <c r="O133" s="148">
        <v>8.9999999999999993E-3</v>
      </c>
      <c r="P133" s="148">
        <f t="shared" si="1"/>
        <v>2.1599999999999997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129</v>
      </c>
      <c r="AT133" s="150" t="s">
        <v>125</v>
      </c>
      <c r="AU133" s="150" t="s">
        <v>130</v>
      </c>
      <c r="AY133" s="14" t="s">
        <v>123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130</v>
      </c>
      <c r="BK133" s="151">
        <f t="shared" si="9"/>
        <v>0</v>
      </c>
      <c r="BL133" s="14" t="s">
        <v>129</v>
      </c>
      <c r="BM133" s="150" t="s">
        <v>166</v>
      </c>
    </row>
    <row r="134" spans="1:65" s="2" customFormat="1" ht="24.2" customHeight="1" x14ac:dyDescent="0.2">
      <c r="A134" s="26"/>
      <c r="B134" s="138"/>
      <c r="C134" s="139" t="s">
        <v>167</v>
      </c>
      <c r="D134" s="139" t="s">
        <v>125</v>
      </c>
      <c r="E134" s="140" t="s">
        <v>168</v>
      </c>
      <c r="F134" s="141" t="s">
        <v>169</v>
      </c>
      <c r="G134" s="142" t="s">
        <v>170</v>
      </c>
      <c r="H134" s="143">
        <v>240</v>
      </c>
      <c r="I134" s="144"/>
      <c r="J134" s="144">
        <f t="shared" si="0"/>
        <v>0</v>
      </c>
      <c r="K134" s="145"/>
      <c r="L134" s="27"/>
      <c r="M134" s="146" t="s">
        <v>1</v>
      </c>
      <c r="N134" s="147" t="s">
        <v>37</v>
      </c>
      <c r="O134" s="148">
        <v>0</v>
      </c>
      <c r="P134" s="148">
        <f t="shared" si="1"/>
        <v>0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0" t="s">
        <v>129</v>
      </c>
      <c r="AT134" s="150" t="s">
        <v>125</v>
      </c>
      <c r="AU134" s="150" t="s">
        <v>130</v>
      </c>
      <c r="AY134" s="14" t="s">
        <v>123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130</v>
      </c>
      <c r="BK134" s="151">
        <f t="shared" si="9"/>
        <v>0</v>
      </c>
      <c r="BL134" s="14" t="s">
        <v>129</v>
      </c>
      <c r="BM134" s="150" t="s">
        <v>171</v>
      </c>
    </row>
    <row r="135" spans="1:65" s="2" customFormat="1" ht="14.45" customHeight="1" x14ac:dyDescent="0.2">
      <c r="A135" s="26"/>
      <c r="B135" s="138"/>
      <c r="C135" s="139" t="s">
        <v>172</v>
      </c>
      <c r="D135" s="139" t="s">
        <v>125</v>
      </c>
      <c r="E135" s="140" t="s">
        <v>173</v>
      </c>
      <c r="F135" s="141" t="s">
        <v>174</v>
      </c>
      <c r="G135" s="142" t="s">
        <v>128</v>
      </c>
      <c r="H135" s="143">
        <v>530</v>
      </c>
      <c r="I135" s="144"/>
      <c r="J135" s="144">
        <f t="shared" si="0"/>
        <v>0</v>
      </c>
      <c r="K135" s="145"/>
      <c r="L135" s="27"/>
      <c r="M135" s="146" t="s">
        <v>1</v>
      </c>
      <c r="N135" s="147" t="s">
        <v>37</v>
      </c>
      <c r="O135" s="148">
        <v>0.11899999999999999</v>
      </c>
      <c r="P135" s="148">
        <f t="shared" si="1"/>
        <v>63.07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130</v>
      </c>
      <c r="BK135" s="151">
        <f t="shared" si="9"/>
        <v>0</v>
      </c>
      <c r="BL135" s="14" t="s">
        <v>129</v>
      </c>
      <c r="BM135" s="150" t="s">
        <v>175</v>
      </c>
    </row>
    <row r="136" spans="1:65" s="2" customFormat="1" ht="24.2" customHeight="1" x14ac:dyDescent="0.2">
      <c r="A136" s="26"/>
      <c r="B136" s="138"/>
      <c r="C136" s="152" t="s">
        <v>176</v>
      </c>
      <c r="D136" s="152" t="s">
        <v>177</v>
      </c>
      <c r="E136" s="153" t="s">
        <v>178</v>
      </c>
      <c r="F136" s="154" t="s">
        <v>179</v>
      </c>
      <c r="G136" s="155" t="s">
        <v>170</v>
      </c>
      <c r="H136" s="156">
        <v>35.42</v>
      </c>
      <c r="I136" s="157"/>
      <c r="J136" s="157">
        <f t="shared" si="0"/>
        <v>0</v>
      </c>
      <c r="K136" s="158"/>
      <c r="L136" s="159"/>
      <c r="M136" s="160" t="s">
        <v>1</v>
      </c>
      <c r="N136" s="161" t="s">
        <v>37</v>
      </c>
      <c r="O136" s="148">
        <v>0</v>
      </c>
      <c r="P136" s="148">
        <f t="shared" si="1"/>
        <v>0</v>
      </c>
      <c r="Q136" s="148">
        <v>1</v>
      </c>
      <c r="R136" s="148">
        <f t="shared" si="2"/>
        <v>35.42</v>
      </c>
      <c r="S136" s="148">
        <v>0</v>
      </c>
      <c r="T136" s="149">
        <f t="shared" si="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156</v>
      </c>
      <c r="AT136" s="150" t="s">
        <v>177</v>
      </c>
      <c r="AU136" s="150" t="s">
        <v>130</v>
      </c>
      <c r="AY136" s="14" t="s">
        <v>123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130</v>
      </c>
      <c r="BK136" s="151">
        <f t="shared" si="9"/>
        <v>0</v>
      </c>
      <c r="BL136" s="14" t="s">
        <v>129</v>
      </c>
      <c r="BM136" s="150" t="s">
        <v>180</v>
      </c>
    </row>
    <row r="137" spans="1:65" s="12" customFormat="1" ht="22.9" customHeight="1" x14ac:dyDescent="0.2">
      <c r="B137" s="126"/>
      <c r="D137" s="127" t="s">
        <v>70</v>
      </c>
      <c r="E137" s="136" t="s">
        <v>143</v>
      </c>
      <c r="F137" s="136" t="s">
        <v>181</v>
      </c>
      <c r="J137" s="137">
        <f>BK137</f>
        <v>0</v>
      </c>
      <c r="L137" s="126"/>
      <c r="M137" s="130"/>
      <c r="N137" s="131"/>
      <c r="O137" s="131"/>
      <c r="P137" s="132">
        <f>SUM(P138:P144)</f>
        <v>340.34000000000003</v>
      </c>
      <c r="Q137" s="131"/>
      <c r="R137" s="132">
        <f>SUM(R138:R144)</f>
        <v>80.08</v>
      </c>
      <c r="S137" s="131"/>
      <c r="T137" s="133">
        <f>SUM(T138:T144)</f>
        <v>0</v>
      </c>
      <c r="AR137" s="127" t="s">
        <v>79</v>
      </c>
      <c r="AT137" s="134" t="s">
        <v>70</v>
      </c>
      <c r="AU137" s="134" t="s">
        <v>79</v>
      </c>
      <c r="AY137" s="127" t="s">
        <v>123</v>
      </c>
      <c r="BK137" s="135">
        <f>SUM(BK138:BK144)</f>
        <v>0</v>
      </c>
    </row>
    <row r="138" spans="1:65" s="2" customFormat="1" ht="24.2" customHeight="1" x14ac:dyDescent="0.2">
      <c r="A138" s="26"/>
      <c r="B138" s="138"/>
      <c r="C138" s="139" t="s">
        <v>182</v>
      </c>
      <c r="D138" s="139" t="s">
        <v>125</v>
      </c>
      <c r="E138" s="140" t="s">
        <v>183</v>
      </c>
      <c r="F138" s="141" t="s">
        <v>184</v>
      </c>
      <c r="G138" s="142" t="s">
        <v>128</v>
      </c>
      <c r="H138" s="143">
        <v>530</v>
      </c>
      <c r="I138" s="144"/>
      <c r="J138" s="144">
        <f t="shared" ref="J138:J144" si="10">ROUND(I138*H138,2)</f>
        <v>0</v>
      </c>
      <c r="K138" s="145"/>
      <c r="L138" s="27"/>
      <c r="M138" s="146" t="s">
        <v>1</v>
      </c>
      <c r="N138" s="147" t="s">
        <v>37</v>
      </c>
      <c r="O138" s="148">
        <v>0</v>
      </c>
      <c r="P138" s="148">
        <f t="shared" ref="P138:P144" si="11">O138*H138</f>
        <v>0</v>
      </c>
      <c r="Q138" s="148">
        <v>0</v>
      </c>
      <c r="R138" s="148">
        <f t="shared" ref="R138:R144" si="12">Q138*H138</f>
        <v>0</v>
      </c>
      <c r="S138" s="148">
        <v>0</v>
      </c>
      <c r="T138" s="149">
        <f t="shared" ref="T138:T144" si="13">S138*H138</f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0" t="s">
        <v>129</v>
      </c>
      <c r="AT138" s="150" t="s">
        <v>125</v>
      </c>
      <c r="AU138" s="150" t="s">
        <v>130</v>
      </c>
      <c r="AY138" s="14" t="s">
        <v>123</v>
      </c>
      <c r="BE138" s="151">
        <f t="shared" ref="BE138:BE144" si="14">IF(N138="základná",J138,0)</f>
        <v>0</v>
      </c>
      <c r="BF138" s="151">
        <f t="shared" ref="BF138:BF144" si="15">IF(N138="znížená",J138,0)</f>
        <v>0</v>
      </c>
      <c r="BG138" s="151">
        <f t="shared" ref="BG138:BG144" si="16">IF(N138="zákl. prenesená",J138,0)</f>
        <v>0</v>
      </c>
      <c r="BH138" s="151">
        <f t="shared" ref="BH138:BH144" si="17">IF(N138="zníž. prenesená",J138,0)</f>
        <v>0</v>
      </c>
      <c r="BI138" s="151">
        <f t="shared" ref="BI138:BI144" si="18">IF(N138="nulová",J138,0)</f>
        <v>0</v>
      </c>
      <c r="BJ138" s="14" t="s">
        <v>130</v>
      </c>
      <c r="BK138" s="151">
        <f t="shared" ref="BK138:BK144" si="19">ROUND(I138*H138,2)</f>
        <v>0</v>
      </c>
      <c r="BL138" s="14" t="s">
        <v>129</v>
      </c>
      <c r="BM138" s="150" t="s">
        <v>185</v>
      </c>
    </row>
    <row r="139" spans="1:65" s="2" customFormat="1" ht="24.2" customHeight="1" x14ac:dyDescent="0.2">
      <c r="A139" s="26"/>
      <c r="B139" s="138"/>
      <c r="C139" s="139" t="s">
        <v>186</v>
      </c>
      <c r="D139" s="139" t="s">
        <v>125</v>
      </c>
      <c r="E139" s="140" t="s">
        <v>187</v>
      </c>
      <c r="F139" s="141" t="s">
        <v>188</v>
      </c>
      <c r="G139" s="142" t="s">
        <v>128</v>
      </c>
      <c r="H139" s="143">
        <v>530</v>
      </c>
      <c r="I139" s="144"/>
      <c r="J139" s="144">
        <f t="shared" si="10"/>
        <v>0</v>
      </c>
      <c r="K139" s="145"/>
      <c r="L139" s="27"/>
      <c r="M139" s="146" t="s">
        <v>1</v>
      </c>
      <c r="N139" s="147" t="s">
        <v>37</v>
      </c>
      <c r="O139" s="148">
        <v>0</v>
      </c>
      <c r="P139" s="148">
        <f t="shared" si="11"/>
        <v>0</v>
      </c>
      <c r="Q139" s="148">
        <v>0</v>
      </c>
      <c r="R139" s="148">
        <f t="shared" si="12"/>
        <v>0</v>
      </c>
      <c r="S139" s="148">
        <v>0</v>
      </c>
      <c r="T139" s="149">
        <f t="shared" si="1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129</v>
      </c>
      <c r="AT139" s="150" t="s">
        <v>125</v>
      </c>
      <c r="AU139" s="150" t="s">
        <v>130</v>
      </c>
      <c r="AY139" s="14" t="s">
        <v>123</v>
      </c>
      <c r="BE139" s="151">
        <f t="shared" si="14"/>
        <v>0</v>
      </c>
      <c r="BF139" s="151">
        <f t="shared" si="15"/>
        <v>0</v>
      </c>
      <c r="BG139" s="151">
        <f t="shared" si="16"/>
        <v>0</v>
      </c>
      <c r="BH139" s="151">
        <f t="shared" si="17"/>
        <v>0</v>
      </c>
      <c r="BI139" s="151">
        <f t="shared" si="18"/>
        <v>0</v>
      </c>
      <c r="BJ139" s="14" t="s">
        <v>130</v>
      </c>
      <c r="BK139" s="151">
        <f t="shared" si="19"/>
        <v>0</v>
      </c>
      <c r="BL139" s="14" t="s">
        <v>129</v>
      </c>
      <c r="BM139" s="150" t="s">
        <v>189</v>
      </c>
    </row>
    <row r="140" spans="1:65" s="2" customFormat="1" ht="24.2" customHeight="1" x14ac:dyDescent="0.2">
      <c r="A140" s="26"/>
      <c r="B140" s="138"/>
      <c r="C140" s="139" t="s">
        <v>190</v>
      </c>
      <c r="D140" s="139" t="s">
        <v>125</v>
      </c>
      <c r="E140" s="140" t="s">
        <v>191</v>
      </c>
      <c r="F140" s="141" t="s">
        <v>192</v>
      </c>
      <c r="G140" s="142" t="s">
        <v>128</v>
      </c>
      <c r="H140" s="143">
        <v>530</v>
      </c>
      <c r="I140" s="144"/>
      <c r="J140" s="144">
        <f t="shared" si="10"/>
        <v>0</v>
      </c>
      <c r="K140" s="145"/>
      <c r="L140" s="27"/>
      <c r="M140" s="146" t="s">
        <v>1</v>
      </c>
      <c r="N140" s="147" t="s">
        <v>37</v>
      </c>
      <c r="O140" s="148">
        <v>0</v>
      </c>
      <c r="P140" s="148">
        <f t="shared" si="11"/>
        <v>0</v>
      </c>
      <c r="Q140" s="148">
        <v>0</v>
      </c>
      <c r="R140" s="148">
        <f t="shared" si="12"/>
        <v>0</v>
      </c>
      <c r="S140" s="148">
        <v>0</v>
      </c>
      <c r="T140" s="149">
        <f t="shared" si="1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0" t="s">
        <v>129</v>
      </c>
      <c r="AT140" s="150" t="s">
        <v>125</v>
      </c>
      <c r="AU140" s="150" t="s">
        <v>130</v>
      </c>
      <c r="AY140" s="14" t="s">
        <v>123</v>
      </c>
      <c r="BE140" s="151">
        <f t="shared" si="14"/>
        <v>0</v>
      </c>
      <c r="BF140" s="151">
        <f t="shared" si="15"/>
        <v>0</v>
      </c>
      <c r="BG140" s="151">
        <f t="shared" si="16"/>
        <v>0</v>
      </c>
      <c r="BH140" s="151">
        <f t="shared" si="17"/>
        <v>0</v>
      </c>
      <c r="BI140" s="151">
        <f t="shared" si="18"/>
        <v>0</v>
      </c>
      <c r="BJ140" s="14" t="s">
        <v>130</v>
      </c>
      <c r="BK140" s="151">
        <f t="shared" si="19"/>
        <v>0</v>
      </c>
      <c r="BL140" s="14" t="s">
        <v>129</v>
      </c>
      <c r="BM140" s="150" t="s">
        <v>193</v>
      </c>
    </row>
    <row r="141" spans="1:65" s="2" customFormat="1" ht="24.2" customHeight="1" x14ac:dyDescent="0.2">
      <c r="A141" s="26"/>
      <c r="B141" s="138"/>
      <c r="C141" s="139" t="s">
        <v>194</v>
      </c>
      <c r="D141" s="139" t="s">
        <v>125</v>
      </c>
      <c r="E141" s="140" t="s">
        <v>195</v>
      </c>
      <c r="F141" s="141" t="s">
        <v>196</v>
      </c>
      <c r="G141" s="142" t="s">
        <v>128</v>
      </c>
      <c r="H141" s="143">
        <v>530</v>
      </c>
      <c r="I141" s="144"/>
      <c r="J141" s="144">
        <f t="shared" si="10"/>
        <v>0</v>
      </c>
      <c r="K141" s="145"/>
      <c r="L141" s="27"/>
      <c r="M141" s="146" t="s">
        <v>1</v>
      </c>
      <c r="N141" s="147" t="s">
        <v>37</v>
      </c>
      <c r="O141" s="148">
        <v>0</v>
      </c>
      <c r="P141" s="148">
        <f t="shared" si="11"/>
        <v>0</v>
      </c>
      <c r="Q141" s="148">
        <v>0</v>
      </c>
      <c r="R141" s="148">
        <f t="shared" si="12"/>
        <v>0</v>
      </c>
      <c r="S141" s="148">
        <v>0</v>
      </c>
      <c r="T141" s="149">
        <f t="shared" si="1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129</v>
      </c>
      <c r="AT141" s="150" t="s">
        <v>125</v>
      </c>
      <c r="AU141" s="150" t="s">
        <v>130</v>
      </c>
      <c r="AY141" s="14" t="s">
        <v>123</v>
      </c>
      <c r="BE141" s="151">
        <f t="shared" si="14"/>
        <v>0</v>
      </c>
      <c r="BF141" s="151">
        <f t="shared" si="15"/>
        <v>0</v>
      </c>
      <c r="BG141" s="151">
        <f t="shared" si="16"/>
        <v>0</v>
      </c>
      <c r="BH141" s="151">
        <f t="shared" si="17"/>
        <v>0</v>
      </c>
      <c r="BI141" s="151">
        <f t="shared" si="18"/>
        <v>0</v>
      </c>
      <c r="BJ141" s="14" t="s">
        <v>130</v>
      </c>
      <c r="BK141" s="151">
        <f t="shared" si="19"/>
        <v>0</v>
      </c>
      <c r="BL141" s="14" t="s">
        <v>129</v>
      </c>
      <c r="BM141" s="150" t="s">
        <v>197</v>
      </c>
    </row>
    <row r="142" spans="1:65" s="2" customFormat="1" ht="37.9" customHeight="1" x14ac:dyDescent="0.2">
      <c r="A142" s="26"/>
      <c r="B142" s="138"/>
      <c r="C142" s="139" t="s">
        <v>198</v>
      </c>
      <c r="D142" s="139" t="s">
        <v>125</v>
      </c>
      <c r="E142" s="140" t="s">
        <v>199</v>
      </c>
      <c r="F142" s="141" t="s">
        <v>200</v>
      </c>
      <c r="G142" s="142" t="s">
        <v>128</v>
      </c>
      <c r="H142" s="143">
        <v>530</v>
      </c>
      <c r="I142" s="144"/>
      <c r="J142" s="144">
        <f t="shared" si="10"/>
        <v>0</v>
      </c>
      <c r="K142" s="145"/>
      <c r="L142" s="27"/>
      <c r="M142" s="146" t="s">
        <v>1</v>
      </c>
      <c r="N142" s="147" t="s">
        <v>37</v>
      </c>
      <c r="O142" s="148">
        <v>0.47599999999999998</v>
      </c>
      <c r="P142" s="148">
        <f t="shared" si="11"/>
        <v>252.28</v>
      </c>
      <c r="Q142" s="148">
        <v>0.112</v>
      </c>
      <c r="R142" s="148">
        <f t="shared" si="12"/>
        <v>59.36</v>
      </c>
      <c r="S142" s="148">
        <v>0</v>
      </c>
      <c r="T142" s="149">
        <f t="shared" si="1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0" t="s">
        <v>129</v>
      </c>
      <c r="AT142" s="150" t="s">
        <v>125</v>
      </c>
      <c r="AU142" s="150" t="s">
        <v>130</v>
      </c>
      <c r="AY142" s="14" t="s">
        <v>123</v>
      </c>
      <c r="BE142" s="151">
        <f t="shared" si="14"/>
        <v>0</v>
      </c>
      <c r="BF142" s="151">
        <f t="shared" si="15"/>
        <v>0</v>
      </c>
      <c r="BG142" s="151">
        <f t="shared" si="16"/>
        <v>0</v>
      </c>
      <c r="BH142" s="151">
        <f t="shared" si="17"/>
        <v>0</v>
      </c>
      <c r="BI142" s="151">
        <f t="shared" si="18"/>
        <v>0</v>
      </c>
      <c r="BJ142" s="14" t="s">
        <v>130</v>
      </c>
      <c r="BK142" s="151">
        <f t="shared" si="19"/>
        <v>0</v>
      </c>
      <c r="BL142" s="14" t="s">
        <v>129</v>
      </c>
      <c r="BM142" s="150" t="s">
        <v>201</v>
      </c>
    </row>
    <row r="143" spans="1:65" s="2" customFormat="1" ht="14.45" customHeight="1" x14ac:dyDescent="0.2">
      <c r="A143" s="26"/>
      <c r="B143" s="138"/>
      <c r="C143" s="152" t="s">
        <v>202</v>
      </c>
      <c r="D143" s="152" t="s">
        <v>177</v>
      </c>
      <c r="E143" s="153" t="s">
        <v>203</v>
      </c>
      <c r="F143" s="154" t="s">
        <v>204</v>
      </c>
      <c r="G143" s="155" t="s">
        <v>128</v>
      </c>
      <c r="H143" s="156">
        <v>530</v>
      </c>
      <c r="I143" s="157"/>
      <c r="J143" s="157">
        <f t="shared" si="10"/>
        <v>0</v>
      </c>
      <c r="K143" s="158"/>
      <c r="L143" s="159"/>
      <c r="M143" s="160" t="s">
        <v>1</v>
      </c>
      <c r="N143" s="161" t="s">
        <v>37</v>
      </c>
      <c r="O143" s="148">
        <v>0</v>
      </c>
      <c r="P143" s="148">
        <f t="shared" si="11"/>
        <v>0</v>
      </c>
      <c r="Q143" s="148">
        <v>0</v>
      </c>
      <c r="R143" s="148">
        <f t="shared" si="12"/>
        <v>0</v>
      </c>
      <c r="S143" s="148">
        <v>0</v>
      </c>
      <c r="T143" s="149">
        <f t="shared" si="1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156</v>
      </c>
      <c r="AT143" s="150" t="s">
        <v>177</v>
      </c>
      <c r="AU143" s="150" t="s">
        <v>130</v>
      </c>
      <c r="AY143" s="14" t="s">
        <v>123</v>
      </c>
      <c r="BE143" s="151">
        <f t="shared" si="14"/>
        <v>0</v>
      </c>
      <c r="BF143" s="151">
        <f t="shared" si="15"/>
        <v>0</v>
      </c>
      <c r="BG143" s="151">
        <f t="shared" si="16"/>
        <v>0</v>
      </c>
      <c r="BH143" s="151">
        <f t="shared" si="17"/>
        <v>0</v>
      </c>
      <c r="BI143" s="151">
        <f t="shared" si="18"/>
        <v>0</v>
      </c>
      <c r="BJ143" s="14" t="s">
        <v>130</v>
      </c>
      <c r="BK143" s="151">
        <f t="shared" si="19"/>
        <v>0</v>
      </c>
      <c r="BL143" s="14" t="s">
        <v>129</v>
      </c>
      <c r="BM143" s="150" t="s">
        <v>205</v>
      </c>
    </row>
    <row r="144" spans="1:65" s="2" customFormat="1" ht="24.2" customHeight="1" x14ac:dyDescent="0.2">
      <c r="A144" s="26"/>
      <c r="B144" s="138"/>
      <c r="C144" s="139" t="s">
        <v>206</v>
      </c>
      <c r="D144" s="139" t="s">
        <v>125</v>
      </c>
      <c r="E144" s="140" t="s">
        <v>207</v>
      </c>
      <c r="F144" s="141" t="s">
        <v>208</v>
      </c>
      <c r="G144" s="142" t="s">
        <v>128</v>
      </c>
      <c r="H144" s="143">
        <v>185</v>
      </c>
      <c r="I144" s="144"/>
      <c r="J144" s="144">
        <f t="shared" si="10"/>
        <v>0</v>
      </c>
      <c r="K144" s="145"/>
      <c r="L144" s="27"/>
      <c r="M144" s="146" t="s">
        <v>1</v>
      </c>
      <c r="N144" s="147" t="s">
        <v>37</v>
      </c>
      <c r="O144" s="148">
        <v>0.47599999999999998</v>
      </c>
      <c r="P144" s="148">
        <f t="shared" si="11"/>
        <v>88.06</v>
      </c>
      <c r="Q144" s="148">
        <v>0.112</v>
      </c>
      <c r="R144" s="148">
        <f t="shared" si="12"/>
        <v>20.72</v>
      </c>
      <c r="S144" s="148">
        <v>0</v>
      </c>
      <c r="T144" s="149">
        <f t="shared" si="1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129</v>
      </c>
      <c r="AT144" s="150" t="s">
        <v>125</v>
      </c>
      <c r="AU144" s="150" t="s">
        <v>130</v>
      </c>
      <c r="AY144" s="14" t="s">
        <v>123</v>
      </c>
      <c r="BE144" s="151">
        <f t="shared" si="14"/>
        <v>0</v>
      </c>
      <c r="BF144" s="151">
        <f t="shared" si="15"/>
        <v>0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4" t="s">
        <v>130</v>
      </c>
      <c r="BK144" s="151">
        <f t="shared" si="19"/>
        <v>0</v>
      </c>
      <c r="BL144" s="14" t="s">
        <v>129</v>
      </c>
      <c r="BM144" s="150" t="s">
        <v>209</v>
      </c>
    </row>
    <row r="145" spans="1:65" s="12" customFormat="1" ht="22.9" customHeight="1" x14ac:dyDescent="0.2">
      <c r="B145" s="126"/>
      <c r="D145" s="127" t="s">
        <v>70</v>
      </c>
      <c r="E145" s="136" t="s">
        <v>160</v>
      </c>
      <c r="F145" s="136" t="s">
        <v>210</v>
      </c>
      <c r="J145" s="137">
        <f>BK145</f>
        <v>0</v>
      </c>
      <c r="L145" s="126"/>
      <c r="M145" s="130"/>
      <c r="N145" s="131"/>
      <c r="O145" s="131"/>
      <c r="P145" s="132">
        <f>SUM(P146:P158)</f>
        <v>2.9499999999999997</v>
      </c>
      <c r="Q145" s="131"/>
      <c r="R145" s="132">
        <f>SUM(R146:R158)</f>
        <v>5.4462150192554529E-2</v>
      </c>
      <c r="S145" s="131"/>
      <c r="T145" s="133">
        <f>SUM(T146:T158)</f>
        <v>0</v>
      </c>
      <c r="AR145" s="127" t="s">
        <v>79</v>
      </c>
      <c r="AT145" s="134" t="s">
        <v>70</v>
      </c>
      <c r="AU145" s="134" t="s">
        <v>79</v>
      </c>
      <c r="AY145" s="127" t="s">
        <v>123</v>
      </c>
      <c r="BK145" s="135">
        <f>SUM(BK146:BK158)</f>
        <v>0</v>
      </c>
    </row>
    <row r="146" spans="1:65" s="2" customFormat="1" ht="24.2" customHeight="1" x14ac:dyDescent="0.2">
      <c r="A146" s="26"/>
      <c r="B146" s="138"/>
      <c r="C146" s="139" t="s">
        <v>211</v>
      </c>
      <c r="D146" s="139" t="s">
        <v>125</v>
      </c>
      <c r="E146" s="140" t="s">
        <v>212</v>
      </c>
      <c r="F146" s="141" t="s">
        <v>213</v>
      </c>
      <c r="G146" s="142" t="s">
        <v>141</v>
      </c>
      <c r="H146" s="143">
        <v>375</v>
      </c>
      <c r="I146" s="144"/>
      <c r="J146" s="144">
        <f t="shared" ref="J146:J158" si="20">ROUND(I146*H146,2)</f>
        <v>0</v>
      </c>
      <c r="K146" s="145"/>
      <c r="L146" s="27"/>
      <c r="M146" s="146" t="s">
        <v>1</v>
      </c>
      <c r="N146" s="147" t="s">
        <v>37</v>
      </c>
      <c r="O146" s="148">
        <v>0</v>
      </c>
      <c r="P146" s="148">
        <f t="shared" ref="P146:P158" si="21">O146*H146</f>
        <v>0</v>
      </c>
      <c r="Q146" s="148">
        <v>8.9987163029524997E-5</v>
      </c>
      <c r="R146" s="148">
        <f t="shared" ref="R146:R158" si="22">Q146*H146</f>
        <v>3.3745186136071872E-2</v>
      </c>
      <c r="S146" s="148">
        <v>0</v>
      </c>
      <c r="T146" s="149">
        <f t="shared" ref="T146:T158" si="23">S146*H146</f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129</v>
      </c>
      <c r="AT146" s="150" t="s">
        <v>125</v>
      </c>
      <c r="AU146" s="150" t="s">
        <v>130</v>
      </c>
      <c r="AY146" s="14" t="s">
        <v>123</v>
      </c>
      <c r="BE146" s="151">
        <f t="shared" ref="BE146:BE158" si="24">IF(N146="základná",J146,0)</f>
        <v>0</v>
      </c>
      <c r="BF146" s="151">
        <f t="shared" ref="BF146:BF158" si="25">IF(N146="znížená",J146,0)</f>
        <v>0</v>
      </c>
      <c r="BG146" s="151">
        <f t="shared" ref="BG146:BG158" si="26">IF(N146="zákl. prenesená",J146,0)</f>
        <v>0</v>
      </c>
      <c r="BH146" s="151">
        <f t="shared" ref="BH146:BH158" si="27">IF(N146="zníž. prenesená",J146,0)</f>
        <v>0</v>
      </c>
      <c r="BI146" s="151">
        <f t="shared" ref="BI146:BI158" si="28">IF(N146="nulová",J146,0)</f>
        <v>0</v>
      </c>
      <c r="BJ146" s="14" t="s">
        <v>130</v>
      </c>
      <c r="BK146" s="151">
        <f t="shared" ref="BK146:BK158" si="29">ROUND(I146*H146,2)</f>
        <v>0</v>
      </c>
      <c r="BL146" s="14" t="s">
        <v>129</v>
      </c>
      <c r="BM146" s="150" t="s">
        <v>214</v>
      </c>
    </row>
    <row r="147" spans="1:65" s="2" customFormat="1" ht="24.2" customHeight="1" x14ac:dyDescent="0.2">
      <c r="A147" s="26"/>
      <c r="B147" s="138"/>
      <c r="C147" s="139" t="s">
        <v>7</v>
      </c>
      <c r="D147" s="139" t="s">
        <v>125</v>
      </c>
      <c r="E147" s="140" t="s">
        <v>215</v>
      </c>
      <c r="F147" s="141" t="s">
        <v>216</v>
      </c>
      <c r="G147" s="142" t="s">
        <v>141</v>
      </c>
      <c r="H147" s="143">
        <v>375</v>
      </c>
      <c r="I147" s="144"/>
      <c r="J147" s="144">
        <f t="shared" si="20"/>
        <v>0</v>
      </c>
      <c r="K147" s="145"/>
      <c r="L147" s="27"/>
      <c r="M147" s="146" t="s">
        <v>1</v>
      </c>
      <c r="N147" s="147" t="s">
        <v>37</v>
      </c>
      <c r="O147" s="148">
        <v>0</v>
      </c>
      <c r="P147" s="148">
        <f t="shared" si="21"/>
        <v>0</v>
      </c>
      <c r="Q147" s="148">
        <v>3.9987163029525001E-5</v>
      </c>
      <c r="R147" s="148">
        <f t="shared" si="22"/>
        <v>1.4995186136071875E-2</v>
      </c>
      <c r="S147" s="148">
        <v>0</v>
      </c>
      <c r="T147" s="149">
        <f t="shared" si="23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50" t="s">
        <v>129</v>
      </c>
      <c r="AT147" s="150" t="s">
        <v>125</v>
      </c>
      <c r="AU147" s="150" t="s">
        <v>130</v>
      </c>
      <c r="AY147" s="14" t="s">
        <v>123</v>
      </c>
      <c r="BE147" s="151">
        <f t="shared" si="24"/>
        <v>0</v>
      </c>
      <c r="BF147" s="151">
        <f t="shared" si="25"/>
        <v>0</v>
      </c>
      <c r="BG147" s="151">
        <f t="shared" si="26"/>
        <v>0</v>
      </c>
      <c r="BH147" s="151">
        <f t="shared" si="27"/>
        <v>0</v>
      </c>
      <c r="BI147" s="151">
        <f t="shared" si="28"/>
        <v>0</v>
      </c>
      <c r="BJ147" s="14" t="s">
        <v>130</v>
      </c>
      <c r="BK147" s="151">
        <f t="shared" si="29"/>
        <v>0</v>
      </c>
      <c r="BL147" s="14" t="s">
        <v>129</v>
      </c>
      <c r="BM147" s="150" t="s">
        <v>217</v>
      </c>
    </row>
    <row r="148" spans="1:65" s="2" customFormat="1" ht="24.2" customHeight="1" x14ac:dyDescent="0.2">
      <c r="A148" s="26"/>
      <c r="B148" s="138"/>
      <c r="C148" s="139" t="s">
        <v>218</v>
      </c>
      <c r="D148" s="139" t="s">
        <v>125</v>
      </c>
      <c r="E148" s="140" t="s">
        <v>219</v>
      </c>
      <c r="F148" s="141" t="s">
        <v>220</v>
      </c>
      <c r="G148" s="142" t="s">
        <v>128</v>
      </c>
      <c r="H148" s="143">
        <v>4.5</v>
      </c>
      <c r="I148" s="144"/>
      <c r="J148" s="144">
        <f t="shared" si="20"/>
        <v>0</v>
      </c>
      <c r="K148" s="145"/>
      <c r="L148" s="27"/>
      <c r="M148" s="146" t="s">
        <v>1</v>
      </c>
      <c r="N148" s="147" t="s">
        <v>37</v>
      </c>
      <c r="O148" s="148">
        <v>0</v>
      </c>
      <c r="P148" s="148">
        <f t="shared" si="21"/>
        <v>0</v>
      </c>
      <c r="Q148" s="148">
        <v>6.6E-4</v>
      </c>
      <c r="R148" s="148">
        <f t="shared" si="22"/>
        <v>2.97E-3</v>
      </c>
      <c r="S148" s="148">
        <v>0</v>
      </c>
      <c r="T148" s="149">
        <f t="shared" si="23"/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si="24"/>
        <v>0</v>
      </c>
      <c r="BF148" s="151">
        <f t="shared" si="25"/>
        <v>0</v>
      </c>
      <c r="BG148" s="151">
        <f t="shared" si="26"/>
        <v>0</v>
      </c>
      <c r="BH148" s="151">
        <f t="shared" si="27"/>
        <v>0</v>
      </c>
      <c r="BI148" s="151">
        <f t="shared" si="28"/>
        <v>0</v>
      </c>
      <c r="BJ148" s="14" t="s">
        <v>130</v>
      </c>
      <c r="BK148" s="151">
        <f t="shared" si="29"/>
        <v>0</v>
      </c>
      <c r="BL148" s="14" t="s">
        <v>129</v>
      </c>
      <c r="BM148" s="150" t="s">
        <v>221</v>
      </c>
    </row>
    <row r="149" spans="1:65" s="2" customFormat="1" ht="24.2" customHeight="1" x14ac:dyDescent="0.2">
      <c r="A149" s="26"/>
      <c r="B149" s="138"/>
      <c r="C149" s="139" t="s">
        <v>222</v>
      </c>
      <c r="D149" s="139" t="s">
        <v>125</v>
      </c>
      <c r="E149" s="140" t="s">
        <v>223</v>
      </c>
      <c r="F149" s="141" t="s">
        <v>224</v>
      </c>
      <c r="G149" s="142" t="s">
        <v>128</v>
      </c>
      <c r="H149" s="143">
        <v>4.5</v>
      </c>
      <c r="I149" s="144"/>
      <c r="J149" s="144">
        <f t="shared" si="20"/>
        <v>0</v>
      </c>
      <c r="K149" s="145"/>
      <c r="L149" s="27"/>
      <c r="M149" s="146" t="s">
        <v>1</v>
      </c>
      <c r="N149" s="147" t="s">
        <v>37</v>
      </c>
      <c r="O149" s="148">
        <v>0</v>
      </c>
      <c r="P149" s="148">
        <f t="shared" si="21"/>
        <v>0</v>
      </c>
      <c r="Q149" s="148">
        <v>3.2000000000000003E-4</v>
      </c>
      <c r="R149" s="148">
        <f t="shared" si="22"/>
        <v>1.4400000000000001E-3</v>
      </c>
      <c r="S149" s="148">
        <v>0</v>
      </c>
      <c r="T149" s="149">
        <f t="shared" si="2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0" t="s">
        <v>129</v>
      </c>
      <c r="AT149" s="150" t="s">
        <v>125</v>
      </c>
      <c r="AU149" s="150" t="s">
        <v>130</v>
      </c>
      <c r="AY149" s="14" t="s">
        <v>123</v>
      </c>
      <c r="BE149" s="151">
        <f t="shared" si="24"/>
        <v>0</v>
      </c>
      <c r="BF149" s="151">
        <f t="shared" si="25"/>
        <v>0</v>
      </c>
      <c r="BG149" s="151">
        <f t="shared" si="26"/>
        <v>0</v>
      </c>
      <c r="BH149" s="151">
        <f t="shared" si="27"/>
        <v>0</v>
      </c>
      <c r="BI149" s="151">
        <f t="shared" si="28"/>
        <v>0</v>
      </c>
      <c r="BJ149" s="14" t="s">
        <v>130</v>
      </c>
      <c r="BK149" s="151">
        <f t="shared" si="29"/>
        <v>0</v>
      </c>
      <c r="BL149" s="14" t="s">
        <v>129</v>
      </c>
      <c r="BM149" s="150" t="s">
        <v>225</v>
      </c>
    </row>
    <row r="150" spans="1:65" s="2" customFormat="1" ht="24.2" customHeight="1" x14ac:dyDescent="0.2">
      <c r="A150" s="26"/>
      <c r="B150" s="138"/>
      <c r="C150" s="139" t="s">
        <v>226</v>
      </c>
      <c r="D150" s="139" t="s">
        <v>125</v>
      </c>
      <c r="E150" s="140" t="s">
        <v>227</v>
      </c>
      <c r="F150" s="141" t="s">
        <v>228</v>
      </c>
      <c r="G150" s="142" t="s">
        <v>141</v>
      </c>
      <c r="H150" s="143">
        <v>375</v>
      </c>
      <c r="I150" s="144"/>
      <c r="J150" s="144">
        <f t="shared" si="20"/>
        <v>0</v>
      </c>
      <c r="K150" s="145"/>
      <c r="L150" s="27"/>
      <c r="M150" s="146" t="s">
        <v>1</v>
      </c>
      <c r="N150" s="147" t="s">
        <v>37</v>
      </c>
      <c r="O150" s="148">
        <v>0</v>
      </c>
      <c r="P150" s="148">
        <f t="shared" si="21"/>
        <v>0</v>
      </c>
      <c r="Q150" s="148">
        <v>3.4980744544287502E-6</v>
      </c>
      <c r="R150" s="148">
        <f t="shared" si="22"/>
        <v>1.3117779204107813E-3</v>
      </c>
      <c r="S150" s="148">
        <v>0</v>
      </c>
      <c r="T150" s="149">
        <f t="shared" si="23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50" t="s">
        <v>129</v>
      </c>
      <c r="AT150" s="150" t="s">
        <v>125</v>
      </c>
      <c r="AU150" s="150" t="s">
        <v>130</v>
      </c>
      <c r="AY150" s="14" t="s">
        <v>123</v>
      </c>
      <c r="BE150" s="151">
        <f t="shared" si="24"/>
        <v>0</v>
      </c>
      <c r="BF150" s="151">
        <f t="shared" si="25"/>
        <v>0</v>
      </c>
      <c r="BG150" s="151">
        <f t="shared" si="26"/>
        <v>0</v>
      </c>
      <c r="BH150" s="151">
        <f t="shared" si="27"/>
        <v>0</v>
      </c>
      <c r="BI150" s="151">
        <f t="shared" si="28"/>
        <v>0</v>
      </c>
      <c r="BJ150" s="14" t="s">
        <v>130</v>
      </c>
      <c r="BK150" s="151">
        <f t="shared" si="29"/>
        <v>0</v>
      </c>
      <c r="BL150" s="14" t="s">
        <v>129</v>
      </c>
      <c r="BM150" s="150" t="s">
        <v>229</v>
      </c>
    </row>
    <row r="151" spans="1:65" s="2" customFormat="1" ht="24.2" customHeight="1" x14ac:dyDescent="0.2">
      <c r="A151" s="26"/>
      <c r="B151" s="138"/>
      <c r="C151" s="139" t="s">
        <v>230</v>
      </c>
      <c r="D151" s="139" t="s">
        <v>125</v>
      </c>
      <c r="E151" s="140" t="s">
        <v>231</v>
      </c>
      <c r="F151" s="141" t="s">
        <v>232</v>
      </c>
      <c r="G151" s="142" t="s">
        <v>128</v>
      </c>
      <c r="H151" s="143">
        <v>4.5</v>
      </c>
      <c r="I151" s="144"/>
      <c r="J151" s="144">
        <f t="shared" si="20"/>
        <v>0</v>
      </c>
      <c r="K151" s="145"/>
      <c r="L151" s="27"/>
      <c r="M151" s="146" t="s">
        <v>1</v>
      </c>
      <c r="N151" s="147" t="s">
        <v>37</v>
      </c>
      <c r="O151" s="148">
        <v>0</v>
      </c>
      <c r="P151" s="148">
        <f t="shared" si="21"/>
        <v>0</v>
      </c>
      <c r="Q151" s="148">
        <v>0</v>
      </c>
      <c r="R151" s="148">
        <f t="shared" si="22"/>
        <v>0</v>
      </c>
      <c r="S151" s="148">
        <v>0</v>
      </c>
      <c r="T151" s="149">
        <f t="shared" si="23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50" t="s">
        <v>129</v>
      </c>
      <c r="AT151" s="150" t="s">
        <v>125</v>
      </c>
      <c r="AU151" s="150" t="s">
        <v>130</v>
      </c>
      <c r="AY151" s="14" t="s">
        <v>123</v>
      </c>
      <c r="BE151" s="151">
        <f t="shared" si="24"/>
        <v>0</v>
      </c>
      <c r="BF151" s="151">
        <f t="shared" si="25"/>
        <v>0</v>
      </c>
      <c r="BG151" s="151">
        <f t="shared" si="26"/>
        <v>0</v>
      </c>
      <c r="BH151" s="151">
        <f t="shared" si="27"/>
        <v>0</v>
      </c>
      <c r="BI151" s="151">
        <f t="shared" si="28"/>
        <v>0</v>
      </c>
      <c r="BJ151" s="14" t="s">
        <v>130</v>
      </c>
      <c r="BK151" s="151">
        <f t="shared" si="29"/>
        <v>0</v>
      </c>
      <c r="BL151" s="14" t="s">
        <v>129</v>
      </c>
      <c r="BM151" s="150" t="s">
        <v>233</v>
      </c>
    </row>
    <row r="152" spans="1:65" s="2" customFormat="1" ht="24.2" customHeight="1" x14ac:dyDescent="0.2">
      <c r="A152" s="26"/>
      <c r="B152" s="138"/>
      <c r="C152" s="139" t="s">
        <v>234</v>
      </c>
      <c r="D152" s="139" t="s">
        <v>125</v>
      </c>
      <c r="E152" s="140" t="s">
        <v>235</v>
      </c>
      <c r="F152" s="141" t="s">
        <v>236</v>
      </c>
      <c r="G152" s="142" t="s">
        <v>141</v>
      </c>
      <c r="H152" s="143">
        <v>20</v>
      </c>
      <c r="I152" s="144"/>
      <c r="J152" s="144">
        <f t="shared" si="20"/>
        <v>0</v>
      </c>
      <c r="K152" s="145"/>
      <c r="L152" s="27"/>
      <c r="M152" s="146" t="s">
        <v>1</v>
      </c>
      <c r="N152" s="147" t="s">
        <v>37</v>
      </c>
      <c r="O152" s="148">
        <v>0</v>
      </c>
      <c r="P152" s="148">
        <f t="shared" si="21"/>
        <v>0</v>
      </c>
      <c r="Q152" s="148">
        <v>0</v>
      </c>
      <c r="R152" s="148">
        <f t="shared" si="22"/>
        <v>0</v>
      </c>
      <c r="S152" s="148">
        <v>0</v>
      </c>
      <c r="T152" s="149">
        <f t="shared" si="23"/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0" t="s">
        <v>129</v>
      </c>
      <c r="AT152" s="150" t="s">
        <v>125</v>
      </c>
      <c r="AU152" s="150" t="s">
        <v>130</v>
      </c>
      <c r="AY152" s="14" t="s">
        <v>123</v>
      </c>
      <c r="BE152" s="151">
        <f t="shared" si="24"/>
        <v>0</v>
      </c>
      <c r="BF152" s="151">
        <f t="shared" si="25"/>
        <v>0</v>
      </c>
      <c r="BG152" s="151">
        <f t="shared" si="26"/>
        <v>0</v>
      </c>
      <c r="BH152" s="151">
        <f t="shared" si="27"/>
        <v>0</v>
      </c>
      <c r="BI152" s="151">
        <f t="shared" si="28"/>
        <v>0</v>
      </c>
      <c r="BJ152" s="14" t="s">
        <v>130</v>
      </c>
      <c r="BK152" s="151">
        <f t="shared" si="29"/>
        <v>0</v>
      </c>
      <c r="BL152" s="14" t="s">
        <v>129</v>
      </c>
      <c r="BM152" s="150" t="s">
        <v>237</v>
      </c>
    </row>
    <row r="153" spans="1:65" s="2" customFormat="1" ht="14.45" customHeight="1" x14ac:dyDescent="0.2">
      <c r="A153" s="26"/>
      <c r="B153" s="138"/>
      <c r="C153" s="152" t="s">
        <v>238</v>
      </c>
      <c r="D153" s="152" t="s">
        <v>177</v>
      </c>
      <c r="E153" s="153" t="s">
        <v>239</v>
      </c>
      <c r="F153" s="154" t="s">
        <v>240</v>
      </c>
      <c r="G153" s="155" t="s">
        <v>241</v>
      </c>
      <c r="H153" s="156">
        <v>20.2</v>
      </c>
      <c r="I153" s="157"/>
      <c r="J153" s="157">
        <f t="shared" si="20"/>
        <v>0</v>
      </c>
      <c r="K153" s="158"/>
      <c r="L153" s="159"/>
      <c r="M153" s="160" t="s">
        <v>1</v>
      </c>
      <c r="N153" s="161" t="s">
        <v>37</v>
      </c>
      <c r="O153" s="148">
        <v>0</v>
      </c>
      <c r="P153" s="148">
        <f t="shared" si="21"/>
        <v>0</v>
      </c>
      <c r="Q153" s="148">
        <v>0</v>
      </c>
      <c r="R153" s="148">
        <f t="shared" si="22"/>
        <v>0</v>
      </c>
      <c r="S153" s="148">
        <v>0</v>
      </c>
      <c r="T153" s="149">
        <f t="shared" si="23"/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0" t="s">
        <v>156</v>
      </c>
      <c r="AT153" s="150" t="s">
        <v>177</v>
      </c>
      <c r="AU153" s="150" t="s">
        <v>130</v>
      </c>
      <c r="AY153" s="14" t="s">
        <v>123</v>
      </c>
      <c r="BE153" s="151">
        <f t="shared" si="24"/>
        <v>0</v>
      </c>
      <c r="BF153" s="151">
        <f t="shared" si="25"/>
        <v>0</v>
      </c>
      <c r="BG153" s="151">
        <f t="shared" si="26"/>
        <v>0</v>
      </c>
      <c r="BH153" s="151">
        <f t="shared" si="27"/>
        <v>0</v>
      </c>
      <c r="BI153" s="151">
        <f t="shared" si="28"/>
        <v>0</v>
      </c>
      <c r="BJ153" s="14" t="s">
        <v>130</v>
      </c>
      <c r="BK153" s="151">
        <f t="shared" si="29"/>
        <v>0</v>
      </c>
      <c r="BL153" s="14" t="s">
        <v>129</v>
      </c>
      <c r="BM153" s="150" t="s">
        <v>242</v>
      </c>
    </row>
    <row r="154" spans="1:65" s="2" customFormat="1" ht="24.2" customHeight="1" x14ac:dyDescent="0.2">
      <c r="A154" s="26"/>
      <c r="B154" s="138"/>
      <c r="C154" s="139" t="s">
        <v>243</v>
      </c>
      <c r="D154" s="139" t="s">
        <v>125</v>
      </c>
      <c r="E154" s="140" t="s">
        <v>244</v>
      </c>
      <c r="F154" s="141" t="s">
        <v>245</v>
      </c>
      <c r="G154" s="142" t="s">
        <v>141</v>
      </c>
      <c r="H154" s="143">
        <v>10</v>
      </c>
      <c r="I154" s="144"/>
      <c r="J154" s="144">
        <f t="shared" si="20"/>
        <v>0</v>
      </c>
      <c r="K154" s="145"/>
      <c r="L154" s="27"/>
      <c r="M154" s="146" t="s">
        <v>1</v>
      </c>
      <c r="N154" s="147" t="s">
        <v>37</v>
      </c>
      <c r="O154" s="148">
        <v>0.29499999999999998</v>
      </c>
      <c r="P154" s="148">
        <f t="shared" si="21"/>
        <v>2.9499999999999997</v>
      </c>
      <c r="Q154" s="148">
        <v>0</v>
      </c>
      <c r="R154" s="148">
        <f t="shared" si="22"/>
        <v>0</v>
      </c>
      <c r="S154" s="148">
        <v>0</v>
      </c>
      <c r="T154" s="149">
        <f t="shared" si="23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0" t="s">
        <v>129</v>
      </c>
      <c r="AT154" s="150" t="s">
        <v>125</v>
      </c>
      <c r="AU154" s="150" t="s">
        <v>130</v>
      </c>
      <c r="AY154" s="14" t="s">
        <v>123</v>
      </c>
      <c r="BE154" s="151">
        <f t="shared" si="24"/>
        <v>0</v>
      </c>
      <c r="BF154" s="151">
        <f t="shared" si="25"/>
        <v>0</v>
      </c>
      <c r="BG154" s="151">
        <f t="shared" si="26"/>
        <v>0</v>
      </c>
      <c r="BH154" s="151">
        <f t="shared" si="27"/>
        <v>0</v>
      </c>
      <c r="BI154" s="151">
        <f t="shared" si="28"/>
        <v>0</v>
      </c>
      <c r="BJ154" s="14" t="s">
        <v>130</v>
      </c>
      <c r="BK154" s="151">
        <f t="shared" si="29"/>
        <v>0</v>
      </c>
      <c r="BL154" s="14" t="s">
        <v>129</v>
      </c>
      <c r="BM154" s="150" t="s">
        <v>246</v>
      </c>
    </row>
    <row r="155" spans="1:65" s="2" customFormat="1" ht="14.45" customHeight="1" x14ac:dyDescent="0.2">
      <c r="A155" s="26"/>
      <c r="B155" s="138"/>
      <c r="C155" s="139" t="s">
        <v>247</v>
      </c>
      <c r="D155" s="139" t="s">
        <v>125</v>
      </c>
      <c r="E155" s="140" t="s">
        <v>248</v>
      </c>
      <c r="F155" s="141" t="s">
        <v>249</v>
      </c>
      <c r="G155" s="142" t="s">
        <v>170</v>
      </c>
      <c r="H155" s="143">
        <v>72</v>
      </c>
      <c r="I155" s="144"/>
      <c r="J155" s="144">
        <f t="shared" si="20"/>
        <v>0</v>
      </c>
      <c r="K155" s="145"/>
      <c r="L155" s="27"/>
      <c r="M155" s="146" t="s">
        <v>1</v>
      </c>
      <c r="N155" s="147" t="s">
        <v>37</v>
      </c>
      <c r="O155" s="148">
        <v>0</v>
      </c>
      <c r="P155" s="148">
        <f t="shared" si="21"/>
        <v>0</v>
      </c>
      <c r="Q155" s="148">
        <v>0</v>
      </c>
      <c r="R155" s="148">
        <f t="shared" si="22"/>
        <v>0</v>
      </c>
      <c r="S155" s="148">
        <v>0</v>
      </c>
      <c r="T155" s="149">
        <f t="shared" si="23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50" t="s">
        <v>129</v>
      </c>
      <c r="AT155" s="150" t="s">
        <v>125</v>
      </c>
      <c r="AU155" s="150" t="s">
        <v>130</v>
      </c>
      <c r="AY155" s="14" t="s">
        <v>123</v>
      </c>
      <c r="BE155" s="151">
        <f t="shared" si="24"/>
        <v>0</v>
      </c>
      <c r="BF155" s="151">
        <f t="shared" si="25"/>
        <v>0</v>
      </c>
      <c r="BG155" s="151">
        <f t="shared" si="26"/>
        <v>0</v>
      </c>
      <c r="BH155" s="151">
        <f t="shared" si="27"/>
        <v>0</v>
      </c>
      <c r="BI155" s="151">
        <f t="shared" si="28"/>
        <v>0</v>
      </c>
      <c r="BJ155" s="14" t="s">
        <v>130</v>
      </c>
      <c r="BK155" s="151">
        <f t="shared" si="29"/>
        <v>0</v>
      </c>
      <c r="BL155" s="14" t="s">
        <v>129</v>
      </c>
      <c r="BM155" s="150" t="s">
        <v>250</v>
      </c>
    </row>
    <row r="156" spans="1:65" s="2" customFormat="1" ht="24.2" customHeight="1" x14ac:dyDescent="0.2">
      <c r="A156" s="26"/>
      <c r="B156" s="138"/>
      <c r="C156" s="139" t="s">
        <v>251</v>
      </c>
      <c r="D156" s="139" t="s">
        <v>125</v>
      </c>
      <c r="E156" s="140" t="s">
        <v>252</v>
      </c>
      <c r="F156" s="141" t="s">
        <v>253</v>
      </c>
      <c r="G156" s="142" t="s">
        <v>170</v>
      </c>
      <c r="H156" s="143">
        <v>1440</v>
      </c>
      <c r="I156" s="144"/>
      <c r="J156" s="144">
        <f t="shared" si="20"/>
        <v>0</v>
      </c>
      <c r="K156" s="145"/>
      <c r="L156" s="27"/>
      <c r="M156" s="146" t="s">
        <v>1</v>
      </c>
      <c r="N156" s="147" t="s">
        <v>37</v>
      </c>
      <c r="O156" s="148">
        <v>0</v>
      </c>
      <c r="P156" s="148">
        <f t="shared" si="21"/>
        <v>0</v>
      </c>
      <c r="Q156" s="148">
        <v>0</v>
      </c>
      <c r="R156" s="148">
        <f t="shared" si="22"/>
        <v>0</v>
      </c>
      <c r="S156" s="148">
        <v>0</v>
      </c>
      <c r="T156" s="149">
        <f t="shared" si="23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50" t="s">
        <v>129</v>
      </c>
      <c r="AT156" s="150" t="s">
        <v>125</v>
      </c>
      <c r="AU156" s="150" t="s">
        <v>130</v>
      </c>
      <c r="AY156" s="14" t="s">
        <v>123</v>
      </c>
      <c r="BE156" s="151">
        <f t="shared" si="24"/>
        <v>0</v>
      </c>
      <c r="BF156" s="151">
        <f t="shared" si="25"/>
        <v>0</v>
      </c>
      <c r="BG156" s="151">
        <f t="shared" si="26"/>
        <v>0</v>
      </c>
      <c r="BH156" s="151">
        <f t="shared" si="27"/>
        <v>0</v>
      </c>
      <c r="BI156" s="151">
        <f t="shared" si="28"/>
        <v>0</v>
      </c>
      <c r="BJ156" s="14" t="s">
        <v>130</v>
      </c>
      <c r="BK156" s="151">
        <f t="shared" si="29"/>
        <v>0</v>
      </c>
      <c r="BL156" s="14" t="s">
        <v>129</v>
      </c>
      <c r="BM156" s="150" t="s">
        <v>254</v>
      </c>
    </row>
    <row r="157" spans="1:65" s="2" customFormat="1" ht="24.2" customHeight="1" x14ac:dyDescent="0.2">
      <c r="A157" s="26"/>
      <c r="B157" s="138"/>
      <c r="C157" s="139" t="s">
        <v>255</v>
      </c>
      <c r="D157" s="139" t="s">
        <v>125</v>
      </c>
      <c r="E157" s="140" t="s">
        <v>256</v>
      </c>
      <c r="F157" s="141" t="s">
        <v>257</v>
      </c>
      <c r="G157" s="142" t="s">
        <v>170</v>
      </c>
      <c r="H157" s="143">
        <v>72</v>
      </c>
      <c r="I157" s="144"/>
      <c r="J157" s="144">
        <f t="shared" si="20"/>
        <v>0</v>
      </c>
      <c r="K157" s="145"/>
      <c r="L157" s="27"/>
      <c r="M157" s="146" t="s">
        <v>1</v>
      </c>
      <c r="N157" s="147" t="s">
        <v>37</v>
      </c>
      <c r="O157" s="148">
        <v>0</v>
      </c>
      <c r="P157" s="148">
        <f t="shared" si="21"/>
        <v>0</v>
      </c>
      <c r="Q157" s="148">
        <v>0</v>
      </c>
      <c r="R157" s="148">
        <f t="shared" si="22"/>
        <v>0</v>
      </c>
      <c r="S157" s="148">
        <v>0</v>
      </c>
      <c r="T157" s="149">
        <f t="shared" si="23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0" t="s">
        <v>129</v>
      </c>
      <c r="AT157" s="150" t="s">
        <v>125</v>
      </c>
      <c r="AU157" s="150" t="s">
        <v>130</v>
      </c>
      <c r="AY157" s="14" t="s">
        <v>123</v>
      </c>
      <c r="BE157" s="151">
        <f t="shared" si="24"/>
        <v>0</v>
      </c>
      <c r="BF157" s="151">
        <f t="shared" si="25"/>
        <v>0</v>
      </c>
      <c r="BG157" s="151">
        <f t="shared" si="26"/>
        <v>0</v>
      </c>
      <c r="BH157" s="151">
        <f t="shared" si="27"/>
        <v>0</v>
      </c>
      <c r="BI157" s="151">
        <f t="shared" si="28"/>
        <v>0</v>
      </c>
      <c r="BJ157" s="14" t="s">
        <v>130</v>
      </c>
      <c r="BK157" s="151">
        <f t="shared" si="29"/>
        <v>0</v>
      </c>
      <c r="BL157" s="14" t="s">
        <v>129</v>
      </c>
      <c r="BM157" s="150" t="s">
        <v>258</v>
      </c>
    </row>
    <row r="158" spans="1:65" s="2" customFormat="1" ht="14.45" customHeight="1" x14ac:dyDescent="0.2">
      <c r="A158" s="26"/>
      <c r="B158" s="138"/>
      <c r="C158" s="139" t="s">
        <v>259</v>
      </c>
      <c r="D158" s="139" t="s">
        <v>125</v>
      </c>
      <c r="E158" s="140" t="s">
        <v>260</v>
      </c>
      <c r="F158" s="141" t="s">
        <v>261</v>
      </c>
      <c r="G158" s="142" t="s">
        <v>170</v>
      </c>
      <c r="H158" s="143">
        <v>72</v>
      </c>
      <c r="I158" s="144"/>
      <c r="J158" s="144">
        <f t="shared" si="20"/>
        <v>0</v>
      </c>
      <c r="K158" s="145"/>
      <c r="L158" s="27"/>
      <c r="M158" s="146" t="s">
        <v>1</v>
      </c>
      <c r="N158" s="147" t="s">
        <v>37</v>
      </c>
      <c r="O158" s="148">
        <v>0</v>
      </c>
      <c r="P158" s="148">
        <f t="shared" si="21"/>
        <v>0</v>
      </c>
      <c r="Q158" s="148">
        <v>0</v>
      </c>
      <c r="R158" s="148">
        <f t="shared" si="22"/>
        <v>0</v>
      </c>
      <c r="S158" s="148">
        <v>0</v>
      </c>
      <c r="T158" s="149">
        <f t="shared" si="23"/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50" t="s">
        <v>129</v>
      </c>
      <c r="AT158" s="150" t="s">
        <v>125</v>
      </c>
      <c r="AU158" s="150" t="s">
        <v>130</v>
      </c>
      <c r="AY158" s="14" t="s">
        <v>123</v>
      </c>
      <c r="BE158" s="151">
        <f t="shared" si="24"/>
        <v>0</v>
      </c>
      <c r="BF158" s="151">
        <f t="shared" si="25"/>
        <v>0</v>
      </c>
      <c r="BG158" s="151">
        <f t="shared" si="26"/>
        <v>0</v>
      </c>
      <c r="BH158" s="151">
        <f t="shared" si="27"/>
        <v>0</v>
      </c>
      <c r="BI158" s="151">
        <f t="shared" si="28"/>
        <v>0</v>
      </c>
      <c r="BJ158" s="14" t="s">
        <v>130</v>
      </c>
      <c r="BK158" s="151">
        <f t="shared" si="29"/>
        <v>0</v>
      </c>
      <c r="BL158" s="14" t="s">
        <v>129</v>
      </c>
      <c r="BM158" s="150" t="s">
        <v>262</v>
      </c>
    </row>
    <row r="159" spans="1:65" s="12" customFormat="1" ht="22.9" customHeight="1" x14ac:dyDescent="0.2">
      <c r="B159" s="126"/>
      <c r="D159" s="127" t="s">
        <v>70</v>
      </c>
      <c r="E159" s="136" t="s">
        <v>263</v>
      </c>
      <c r="F159" s="136" t="s">
        <v>264</v>
      </c>
      <c r="J159" s="137">
        <f>BK159</f>
        <v>0</v>
      </c>
      <c r="L159" s="126"/>
      <c r="M159" s="130"/>
      <c r="N159" s="131"/>
      <c r="O159" s="131"/>
      <c r="P159" s="132">
        <f>P160</f>
        <v>45.412722000000002</v>
      </c>
      <c r="Q159" s="131"/>
      <c r="R159" s="132">
        <f>R160</f>
        <v>0</v>
      </c>
      <c r="S159" s="131"/>
      <c r="T159" s="133">
        <f>T160</f>
        <v>0</v>
      </c>
      <c r="AR159" s="127" t="s">
        <v>79</v>
      </c>
      <c r="AT159" s="134" t="s">
        <v>70</v>
      </c>
      <c r="AU159" s="134" t="s">
        <v>79</v>
      </c>
      <c r="AY159" s="127" t="s">
        <v>123</v>
      </c>
      <c r="BK159" s="135">
        <f>BK160</f>
        <v>0</v>
      </c>
    </row>
    <row r="160" spans="1:65" s="2" customFormat="1" ht="24.2" customHeight="1" x14ac:dyDescent="0.2">
      <c r="A160" s="26"/>
      <c r="B160" s="138"/>
      <c r="C160" s="139" t="s">
        <v>265</v>
      </c>
      <c r="D160" s="139" t="s">
        <v>125</v>
      </c>
      <c r="E160" s="140" t="s">
        <v>266</v>
      </c>
      <c r="F160" s="141" t="s">
        <v>267</v>
      </c>
      <c r="G160" s="142" t="s">
        <v>170</v>
      </c>
      <c r="H160" s="143">
        <v>115.554</v>
      </c>
      <c r="I160" s="144"/>
      <c r="J160" s="144">
        <f>ROUND(I160*H160,2)</f>
        <v>0</v>
      </c>
      <c r="K160" s="145"/>
      <c r="L160" s="27"/>
      <c r="M160" s="162" t="s">
        <v>1</v>
      </c>
      <c r="N160" s="163" t="s">
        <v>37</v>
      </c>
      <c r="O160" s="164">
        <v>0.39300000000000002</v>
      </c>
      <c r="P160" s="164">
        <f>O160*H160</f>
        <v>45.412722000000002</v>
      </c>
      <c r="Q160" s="164">
        <v>0</v>
      </c>
      <c r="R160" s="164">
        <f>Q160*H160</f>
        <v>0</v>
      </c>
      <c r="S160" s="164">
        <v>0</v>
      </c>
      <c r="T160" s="165">
        <f>S160*H160</f>
        <v>0</v>
      </c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R160" s="150" t="s">
        <v>129</v>
      </c>
      <c r="AT160" s="150" t="s">
        <v>125</v>
      </c>
      <c r="AU160" s="150" t="s">
        <v>130</v>
      </c>
      <c r="AY160" s="14" t="s">
        <v>123</v>
      </c>
      <c r="BE160" s="151">
        <f>IF(N160="základná",J160,0)</f>
        <v>0</v>
      </c>
      <c r="BF160" s="151">
        <f>IF(N160="znížená",J160,0)</f>
        <v>0</v>
      </c>
      <c r="BG160" s="151">
        <f>IF(N160="zákl. prenesená",J160,0)</f>
        <v>0</v>
      </c>
      <c r="BH160" s="151">
        <f>IF(N160="zníž. prenesená",J160,0)</f>
        <v>0</v>
      </c>
      <c r="BI160" s="151">
        <f>IF(N160="nulová",J160,0)</f>
        <v>0</v>
      </c>
      <c r="BJ160" s="14" t="s">
        <v>130</v>
      </c>
      <c r="BK160" s="151">
        <f>ROUND(I160*H160,2)</f>
        <v>0</v>
      </c>
      <c r="BL160" s="14" t="s">
        <v>129</v>
      </c>
      <c r="BM160" s="150" t="s">
        <v>268</v>
      </c>
    </row>
    <row r="161" spans="1:31" s="2" customFormat="1" ht="6.95" customHeight="1" x14ac:dyDescent="0.2">
      <c r="A161" s="26"/>
      <c r="B161" s="41"/>
      <c r="C161" s="42"/>
      <c r="D161" s="42"/>
      <c r="E161" s="42"/>
      <c r="F161" s="42"/>
      <c r="G161" s="42"/>
      <c r="H161" s="42"/>
      <c r="I161" s="42"/>
      <c r="J161" s="42"/>
      <c r="K161" s="42"/>
      <c r="L161" s="27"/>
      <c r="M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</row>
  </sheetData>
  <autoFilter ref="C120:K160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2"/>
  <sheetViews>
    <sheetView showGridLines="0" topLeftCell="A104" workbookViewId="0">
      <selection activeCell="I124" sqref="I124:I162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83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customHeight="1" x14ac:dyDescent="0.2">
      <c r="A9" s="26"/>
      <c r="B9" s="27"/>
      <c r="C9" s="26"/>
      <c r="D9" s="26"/>
      <c r="E9" s="191" t="s">
        <v>269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ROUND(J121,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ROUND((SUM(BE121:BE161)),  2)</f>
        <v>0</v>
      </c>
      <c r="G33" s="26"/>
      <c r="H33" s="26"/>
      <c r="I33" s="95">
        <v>0.2</v>
      </c>
      <c r="J33" s="94">
        <f>ROUND(((SUM(BE121:BE161))*I33),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ROUND((SUM(BF121:BF161)),  2)</f>
        <v>0</v>
      </c>
      <c r="G34" s="26"/>
      <c r="H34" s="26"/>
      <c r="I34" s="95">
        <v>0.2</v>
      </c>
      <c r="J34" s="94">
        <f>ROUND(((SUM(BF121:BF161))*I34),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ROUND((SUM(BG121:BG161)),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ROUND((SUM(BH121:BH161)),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ROUND((SUM(BI121:BI161)),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customHeight="1" x14ac:dyDescent="0.2">
      <c r="A87" s="26"/>
      <c r="B87" s="27"/>
      <c r="C87" s="26"/>
      <c r="D87" s="26"/>
      <c r="E87" s="191" t="str">
        <f>E9</f>
        <v>SO 02 - Sídlisko pod Sokolejom - spevnené plochy I.Etapa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J121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270</v>
      </c>
      <c r="E97" s="109"/>
      <c r="F97" s="109"/>
      <c r="G97" s="109"/>
      <c r="H97" s="109"/>
      <c r="I97" s="109"/>
      <c r="J97" s="110">
        <f>J122</f>
        <v>0</v>
      </c>
      <c r="L97" s="107"/>
    </row>
    <row r="98" spans="1:31" s="10" customFormat="1" ht="19.899999999999999" customHeight="1" x14ac:dyDescent="0.2">
      <c r="B98" s="111"/>
      <c r="D98" s="112" t="s">
        <v>105</v>
      </c>
      <c r="E98" s="113"/>
      <c r="F98" s="113"/>
      <c r="G98" s="113"/>
      <c r="H98" s="113"/>
      <c r="I98" s="113"/>
      <c r="J98" s="114">
        <f>J123</f>
        <v>0</v>
      </c>
      <c r="L98" s="111"/>
    </row>
    <row r="99" spans="1:31" s="10" customFormat="1" ht="19.899999999999999" customHeight="1" x14ac:dyDescent="0.2">
      <c r="B99" s="111"/>
      <c r="D99" s="112" t="s">
        <v>106</v>
      </c>
      <c r="E99" s="113"/>
      <c r="F99" s="113"/>
      <c r="G99" s="113"/>
      <c r="H99" s="113"/>
      <c r="I99" s="113"/>
      <c r="J99" s="114">
        <f>J134</f>
        <v>0</v>
      </c>
      <c r="L99" s="111"/>
    </row>
    <row r="100" spans="1:31" s="10" customFormat="1" ht="19.899999999999999" customHeight="1" x14ac:dyDescent="0.2">
      <c r="B100" s="111"/>
      <c r="D100" s="112" t="s">
        <v>107</v>
      </c>
      <c r="E100" s="113"/>
      <c r="F100" s="113"/>
      <c r="G100" s="113"/>
      <c r="H100" s="113"/>
      <c r="I100" s="113"/>
      <c r="J100" s="114">
        <f>J147</f>
        <v>0</v>
      </c>
      <c r="L100" s="111"/>
    </row>
    <row r="101" spans="1:31" s="10" customFormat="1" ht="19.899999999999999" customHeight="1" x14ac:dyDescent="0.2">
      <c r="B101" s="111"/>
      <c r="D101" s="112" t="s">
        <v>108</v>
      </c>
      <c r="E101" s="113"/>
      <c r="F101" s="113"/>
      <c r="G101" s="113"/>
      <c r="H101" s="113"/>
      <c r="I101" s="113"/>
      <c r="J101" s="114">
        <f>J160</f>
        <v>0</v>
      </c>
      <c r="L101" s="111"/>
    </row>
    <row r="102" spans="1:31" s="2" customFormat="1" ht="21.75" customHeight="1" x14ac:dyDescent="0.2">
      <c r="A102" s="26"/>
      <c r="B102" s="27"/>
      <c r="C102" s="26"/>
      <c r="D102" s="26"/>
      <c r="E102" s="26"/>
      <c r="F102" s="26"/>
      <c r="G102" s="26"/>
      <c r="H102" s="26"/>
      <c r="I102" s="26"/>
      <c r="J102" s="26"/>
      <c r="K102" s="26"/>
      <c r="L102" s="3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3" spans="1:31" s="2" customFormat="1" ht="6.95" customHeight="1" x14ac:dyDescent="0.2">
      <c r="A103" s="26"/>
      <c r="B103" s="41"/>
      <c r="C103" s="42"/>
      <c r="D103" s="42"/>
      <c r="E103" s="42"/>
      <c r="F103" s="42"/>
      <c r="G103" s="42"/>
      <c r="H103" s="42"/>
      <c r="I103" s="42"/>
      <c r="J103" s="42"/>
      <c r="K103" s="42"/>
      <c r="L103" s="3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</row>
    <row r="107" spans="1:31" s="2" customFormat="1" ht="6.95" customHeight="1" x14ac:dyDescent="0.2">
      <c r="A107" s="26"/>
      <c r="B107" s="43"/>
      <c r="C107" s="44"/>
      <c r="D107" s="44"/>
      <c r="E107" s="44"/>
      <c r="F107" s="44"/>
      <c r="G107" s="44"/>
      <c r="H107" s="44"/>
      <c r="I107" s="44"/>
      <c r="J107" s="44"/>
      <c r="K107" s="44"/>
      <c r="L107" s="3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24.95" customHeight="1" x14ac:dyDescent="0.2">
      <c r="A108" s="26"/>
      <c r="B108" s="27"/>
      <c r="C108" s="18" t="s">
        <v>109</v>
      </c>
      <c r="D108" s="26"/>
      <c r="E108" s="26"/>
      <c r="F108" s="26"/>
      <c r="G108" s="26"/>
      <c r="H108" s="26"/>
      <c r="I108" s="26"/>
      <c r="J108" s="26"/>
      <c r="K108" s="26"/>
      <c r="L108" s="3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s="2" customFormat="1" ht="6.95" customHeight="1" x14ac:dyDescent="0.2">
      <c r="A109" s="26"/>
      <c r="B109" s="27"/>
      <c r="C109" s="26"/>
      <c r="D109" s="26"/>
      <c r="E109" s="26"/>
      <c r="F109" s="26"/>
      <c r="G109" s="26"/>
      <c r="H109" s="26"/>
      <c r="I109" s="26"/>
      <c r="J109" s="26"/>
      <c r="K109" s="26"/>
      <c r="L109" s="3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12" customHeight="1" x14ac:dyDescent="0.2">
      <c r="A110" s="26"/>
      <c r="B110" s="27"/>
      <c r="C110" s="23" t="s">
        <v>13</v>
      </c>
      <c r="D110" s="26"/>
      <c r="E110" s="26"/>
      <c r="F110" s="26"/>
      <c r="G110" s="26"/>
      <c r="H110" s="26"/>
      <c r="I110" s="26"/>
      <c r="J110" s="26"/>
      <c r="K110" s="26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16.5" customHeight="1" x14ac:dyDescent="0.2">
      <c r="A111" s="26"/>
      <c r="B111" s="27"/>
      <c r="C111" s="26"/>
      <c r="D111" s="26"/>
      <c r="E111" s="201" t="str">
        <f>E7</f>
        <v>Rekonštrukcia spevnených plôch v rámci Mesta Humenné</v>
      </c>
      <c r="F111" s="202"/>
      <c r="G111" s="202"/>
      <c r="H111" s="202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2" customHeight="1" x14ac:dyDescent="0.2">
      <c r="A112" s="26"/>
      <c r="B112" s="27"/>
      <c r="C112" s="23" t="s">
        <v>97</v>
      </c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16.5" customHeight="1" x14ac:dyDescent="0.2">
      <c r="A113" s="26"/>
      <c r="B113" s="27"/>
      <c r="C113" s="26"/>
      <c r="D113" s="26"/>
      <c r="E113" s="191" t="str">
        <f>E9</f>
        <v>SO 02 - Sídlisko pod Sokolejom - spevnené plochy I.Etapa</v>
      </c>
      <c r="F113" s="200"/>
      <c r="G113" s="200"/>
      <c r="H113" s="200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6.95" customHeight="1" x14ac:dyDescent="0.2">
      <c r="A114" s="26"/>
      <c r="B114" s="27"/>
      <c r="C114" s="26"/>
      <c r="D114" s="26"/>
      <c r="E114" s="26"/>
      <c r="F114" s="26"/>
      <c r="G114" s="26"/>
      <c r="H114" s="26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2" customHeight="1" x14ac:dyDescent="0.2">
      <c r="A115" s="26"/>
      <c r="B115" s="27"/>
      <c r="C115" s="23" t="s">
        <v>17</v>
      </c>
      <c r="D115" s="26"/>
      <c r="E115" s="26"/>
      <c r="F115" s="21" t="str">
        <f>F12</f>
        <v>Humenné</v>
      </c>
      <c r="G115" s="26"/>
      <c r="H115" s="26"/>
      <c r="I115" s="23" t="s">
        <v>19</v>
      </c>
      <c r="J115" s="49" t="str">
        <f>IF(J12="","",J12)</f>
        <v>11. 6. 2021</v>
      </c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6.95" customHeight="1" x14ac:dyDescent="0.2">
      <c r="A116" s="26"/>
      <c r="B116" s="27"/>
      <c r="C116" s="26"/>
      <c r="D116" s="26"/>
      <c r="E116" s="26"/>
      <c r="F116" s="26"/>
      <c r="G116" s="26"/>
      <c r="H116" s="26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15.2" customHeight="1" x14ac:dyDescent="0.2">
      <c r="A117" s="26"/>
      <c r="B117" s="27"/>
      <c r="C117" s="23" t="s">
        <v>21</v>
      </c>
      <c r="D117" s="26"/>
      <c r="E117" s="26"/>
      <c r="F117" s="21" t="str">
        <f>E15</f>
        <v>Mesto Humenné</v>
      </c>
      <c r="G117" s="26"/>
      <c r="H117" s="26"/>
      <c r="I117" s="23" t="s">
        <v>27</v>
      </c>
      <c r="J117" s="24" t="str">
        <f>E21</f>
        <v xml:space="preserve"> </v>
      </c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5.2" customHeight="1" x14ac:dyDescent="0.2">
      <c r="A118" s="26"/>
      <c r="B118" s="27"/>
      <c r="C118" s="23" t="s">
        <v>25</v>
      </c>
      <c r="D118" s="26"/>
      <c r="E118" s="26"/>
      <c r="F118" s="21" t="str">
        <f>IF(E18="","",E18)</f>
        <v xml:space="preserve"> </v>
      </c>
      <c r="G118" s="26"/>
      <c r="H118" s="26"/>
      <c r="I118" s="23" t="s">
        <v>29</v>
      </c>
      <c r="J118" s="24" t="str">
        <f>E24</f>
        <v xml:space="preserve"> </v>
      </c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10.35" customHeight="1" x14ac:dyDescent="0.2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11" customFormat="1" ht="29.25" customHeight="1" x14ac:dyDescent="0.2">
      <c r="A120" s="115"/>
      <c r="B120" s="116"/>
      <c r="C120" s="117" t="s">
        <v>110</v>
      </c>
      <c r="D120" s="118" t="s">
        <v>56</v>
      </c>
      <c r="E120" s="118" t="s">
        <v>52</v>
      </c>
      <c r="F120" s="118" t="s">
        <v>53</v>
      </c>
      <c r="G120" s="118" t="s">
        <v>111</v>
      </c>
      <c r="H120" s="118" t="s">
        <v>112</v>
      </c>
      <c r="I120" s="118" t="s">
        <v>113</v>
      </c>
      <c r="J120" s="119" t="s">
        <v>101</v>
      </c>
      <c r="K120" s="120" t="s">
        <v>114</v>
      </c>
      <c r="L120" s="121"/>
      <c r="M120" s="56" t="s">
        <v>1</v>
      </c>
      <c r="N120" s="57" t="s">
        <v>35</v>
      </c>
      <c r="O120" s="57" t="s">
        <v>115</v>
      </c>
      <c r="P120" s="57" t="s">
        <v>116</v>
      </c>
      <c r="Q120" s="57" t="s">
        <v>117</v>
      </c>
      <c r="R120" s="57" t="s">
        <v>118</v>
      </c>
      <c r="S120" s="57" t="s">
        <v>119</v>
      </c>
      <c r="T120" s="58" t="s">
        <v>120</v>
      </c>
      <c r="U120" s="115"/>
      <c r="V120" s="115"/>
      <c r="W120" s="115"/>
      <c r="X120" s="115"/>
      <c r="Y120" s="115"/>
      <c r="Z120" s="115"/>
      <c r="AA120" s="115"/>
      <c r="AB120" s="115"/>
      <c r="AC120" s="115"/>
      <c r="AD120" s="115"/>
      <c r="AE120" s="115"/>
    </row>
    <row r="121" spans="1:65" s="2" customFormat="1" ht="22.9" customHeight="1" x14ac:dyDescent="0.25">
      <c r="A121" s="26"/>
      <c r="B121" s="27"/>
      <c r="C121" s="63" t="s">
        <v>102</v>
      </c>
      <c r="D121" s="26"/>
      <c r="E121" s="26"/>
      <c r="F121" s="26"/>
      <c r="G121" s="26"/>
      <c r="H121" s="26"/>
      <c r="I121" s="26"/>
      <c r="J121" s="122">
        <f>BK121</f>
        <v>0</v>
      </c>
      <c r="K121" s="26"/>
      <c r="L121" s="27"/>
      <c r="M121" s="59"/>
      <c r="N121" s="50"/>
      <c r="O121" s="60"/>
      <c r="P121" s="123">
        <f>P122</f>
        <v>716.78449850000004</v>
      </c>
      <c r="Q121" s="60"/>
      <c r="R121" s="123">
        <f>R122</f>
        <v>471.40559141206677</v>
      </c>
      <c r="S121" s="60"/>
      <c r="T121" s="124">
        <f>T122</f>
        <v>10.149999999999999</v>
      </c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T121" s="14" t="s">
        <v>70</v>
      </c>
      <c r="AU121" s="14" t="s">
        <v>103</v>
      </c>
      <c r="BK121" s="125">
        <f>BK122</f>
        <v>0</v>
      </c>
    </row>
    <row r="122" spans="1:65" s="12" customFormat="1" ht="25.9" customHeight="1" x14ac:dyDescent="0.2">
      <c r="B122" s="126"/>
      <c r="D122" s="127" t="s">
        <v>70</v>
      </c>
      <c r="E122" s="128" t="s">
        <v>121</v>
      </c>
      <c r="F122" s="128" t="s">
        <v>271</v>
      </c>
      <c r="J122" s="129">
        <f>BK122</f>
        <v>0</v>
      </c>
      <c r="L122" s="126"/>
      <c r="M122" s="130"/>
      <c r="N122" s="131"/>
      <c r="O122" s="131"/>
      <c r="P122" s="132">
        <f>P123+P134+P147+P160</f>
        <v>716.78449850000004</v>
      </c>
      <c r="Q122" s="131"/>
      <c r="R122" s="132">
        <f>R123+R134+R147+R160</f>
        <v>471.40559141206677</v>
      </c>
      <c r="S122" s="131"/>
      <c r="T122" s="133">
        <f>T123+T134+T147+T160</f>
        <v>10.149999999999999</v>
      </c>
      <c r="AR122" s="127" t="s">
        <v>79</v>
      </c>
      <c r="AT122" s="134" t="s">
        <v>70</v>
      </c>
      <c r="AU122" s="134" t="s">
        <v>71</v>
      </c>
      <c r="AY122" s="127" t="s">
        <v>123</v>
      </c>
      <c r="BK122" s="135">
        <f>BK123+BK134+BK147+BK160</f>
        <v>0</v>
      </c>
    </row>
    <row r="123" spans="1:65" s="12" customFormat="1" ht="22.9" customHeight="1" x14ac:dyDescent="0.2">
      <c r="B123" s="126"/>
      <c r="D123" s="127" t="s">
        <v>70</v>
      </c>
      <c r="E123" s="136" t="s">
        <v>79</v>
      </c>
      <c r="F123" s="136" t="s">
        <v>124</v>
      </c>
      <c r="J123" s="137">
        <f>BK123</f>
        <v>0</v>
      </c>
      <c r="L123" s="126"/>
      <c r="M123" s="130"/>
      <c r="N123" s="131"/>
      <c r="O123" s="131"/>
      <c r="P123" s="132">
        <f>SUM(P124:P133)</f>
        <v>190.19033250000001</v>
      </c>
      <c r="Q123" s="131"/>
      <c r="R123" s="132">
        <f>SUM(R124:R133)</f>
        <v>20.16</v>
      </c>
      <c r="S123" s="131"/>
      <c r="T123" s="133">
        <f>SUM(T124:T133)</f>
        <v>10.149999999999999</v>
      </c>
      <c r="AR123" s="127" t="s">
        <v>79</v>
      </c>
      <c r="AT123" s="134" t="s">
        <v>70</v>
      </c>
      <c r="AU123" s="134" t="s">
        <v>79</v>
      </c>
      <c r="AY123" s="127" t="s">
        <v>123</v>
      </c>
      <c r="BK123" s="135">
        <f>SUM(BK124:BK133)</f>
        <v>0</v>
      </c>
    </row>
    <row r="124" spans="1:65" s="2" customFormat="1" ht="24.2" customHeight="1" x14ac:dyDescent="0.2">
      <c r="A124" s="26"/>
      <c r="B124" s="138"/>
      <c r="C124" s="139" t="s">
        <v>79</v>
      </c>
      <c r="D124" s="139" t="s">
        <v>125</v>
      </c>
      <c r="E124" s="140" t="s">
        <v>139</v>
      </c>
      <c r="F124" s="141" t="s">
        <v>140</v>
      </c>
      <c r="G124" s="142" t="s">
        <v>141</v>
      </c>
      <c r="H124" s="143">
        <v>70</v>
      </c>
      <c r="I124" s="144"/>
      <c r="J124" s="144">
        <f t="shared" ref="J124:J133" si="0">ROUND(I124*H124,2)</f>
        <v>0</v>
      </c>
      <c r="K124" s="145"/>
      <c r="L124" s="27"/>
      <c r="M124" s="146" t="s">
        <v>1</v>
      </c>
      <c r="N124" s="147" t="s">
        <v>37</v>
      </c>
      <c r="O124" s="148">
        <v>0.127</v>
      </c>
      <c r="P124" s="148">
        <f t="shared" ref="P124:P133" si="1">O124*H124</f>
        <v>8.89</v>
      </c>
      <c r="Q124" s="148">
        <v>0</v>
      </c>
      <c r="R124" s="148">
        <f t="shared" ref="R124:R133" si="2">Q124*H124</f>
        <v>0</v>
      </c>
      <c r="S124" s="148">
        <v>0.14499999999999999</v>
      </c>
      <c r="T124" s="149">
        <f t="shared" ref="T124:T133" si="3">S124*H124</f>
        <v>10.149999999999999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R124" s="150" t="s">
        <v>129</v>
      </c>
      <c r="AT124" s="150" t="s">
        <v>125</v>
      </c>
      <c r="AU124" s="150" t="s">
        <v>130</v>
      </c>
      <c r="AY124" s="14" t="s">
        <v>123</v>
      </c>
      <c r="BE124" s="151">
        <f t="shared" ref="BE124:BE133" si="4">IF(N124="základná",J124,0)</f>
        <v>0</v>
      </c>
      <c r="BF124" s="151">
        <f t="shared" ref="BF124:BF133" si="5">IF(N124="znížená",J124,0)</f>
        <v>0</v>
      </c>
      <c r="BG124" s="151">
        <f t="shared" ref="BG124:BG133" si="6">IF(N124="zákl. prenesená",J124,0)</f>
        <v>0</v>
      </c>
      <c r="BH124" s="151">
        <f t="shared" ref="BH124:BH133" si="7">IF(N124="zníž. prenesená",J124,0)</f>
        <v>0</v>
      </c>
      <c r="BI124" s="151">
        <f t="shared" ref="BI124:BI133" si="8">IF(N124="nulová",J124,0)</f>
        <v>0</v>
      </c>
      <c r="BJ124" s="14" t="s">
        <v>130</v>
      </c>
      <c r="BK124" s="151">
        <f t="shared" ref="BK124:BK133" si="9">ROUND(I124*H124,2)</f>
        <v>0</v>
      </c>
      <c r="BL124" s="14" t="s">
        <v>129</v>
      </c>
      <c r="BM124" s="150" t="s">
        <v>272</v>
      </c>
    </row>
    <row r="125" spans="1:65" s="2" customFormat="1" ht="24.2" customHeight="1" x14ac:dyDescent="0.2">
      <c r="A125" s="26"/>
      <c r="B125" s="138"/>
      <c r="C125" s="139" t="s">
        <v>130</v>
      </c>
      <c r="D125" s="139" t="s">
        <v>125</v>
      </c>
      <c r="E125" s="140" t="s">
        <v>144</v>
      </c>
      <c r="F125" s="141" t="s">
        <v>145</v>
      </c>
      <c r="G125" s="142" t="s">
        <v>146</v>
      </c>
      <c r="H125" s="143">
        <v>45.5</v>
      </c>
      <c r="I125" s="144"/>
      <c r="J125" s="144">
        <f t="shared" si="0"/>
        <v>0</v>
      </c>
      <c r="K125" s="145"/>
      <c r="L125" s="27"/>
      <c r="M125" s="146" t="s">
        <v>1</v>
      </c>
      <c r="N125" s="147" t="s">
        <v>37</v>
      </c>
      <c r="O125" s="148">
        <v>1.2999999999999999E-2</v>
      </c>
      <c r="P125" s="148">
        <f t="shared" si="1"/>
        <v>0.59150000000000003</v>
      </c>
      <c r="Q125" s="148">
        <v>0</v>
      </c>
      <c r="R125" s="148">
        <f t="shared" si="2"/>
        <v>0</v>
      </c>
      <c r="S125" s="148">
        <v>0</v>
      </c>
      <c r="T125" s="149">
        <f t="shared" si="3"/>
        <v>0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R125" s="150" t="s">
        <v>129</v>
      </c>
      <c r="AT125" s="150" t="s">
        <v>125</v>
      </c>
      <c r="AU125" s="150" t="s">
        <v>130</v>
      </c>
      <c r="AY125" s="14" t="s">
        <v>123</v>
      </c>
      <c r="BE125" s="151">
        <f t="shared" si="4"/>
        <v>0</v>
      </c>
      <c r="BF125" s="151">
        <f t="shared" si="5"/>
        <v>0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4" t="s">
        <v>130</v>
      </c>
      <c r="BK125" s="151">
        <f t="shared" si="9"/>
        <v>0</v>
      </c>
      <c r="BL125" s="14" t="s">
        <v>129</v>
      </c>
      <c r="BM125" s="150" t="s">
        <v>273</v>
      </c>
    </row>
    <row r="126" spans="1:65" s="2" customFormat="1" ht="24.2" customHeight="1" x14ac:dyDescent="0.2">
      <c r="A126" s="26"/>
      <c r="B126" s="138"/>
      <c r="C126" s="139" t="s">
        <v>135</v>
      </c>
      <c r="D126" s="139" t="s">
        <v>125</v>
      </c>
      <c r="E126" s="140" t="s">
        <v>274</v>
      </c>
      <c r="F126" s="141" t="s">
        <v>275</v>
      </c>
      <c r="G126" s="142" t="s">
        <v>146</v>
      </c>
      <c r="H126" s="143">
        <v>197.75</v>
      </c>
      <c r="I126" s="144"/>
      <c r="J126" s="144">
        <f t="shared" si="0"/>
        <v>0</v>
      </c>
      <c r="K126" s="145"/>
      <c r="L126" s="27"/>
      <c r="M126" s="146" t="s">
        <v>1</v>
      </c>
      <c r="N126" s="147" t="s">
        <v>37</v>
      </c>
      <c r="O126" s="148">
        <v>0.46</v>
      </c>
      <c r="P126" s="148">
        <f t="shared" si="1"/>
        <v>90.965000000000003</v>
      </c>
      <c r="Q126" s="148">
        <v>0</v>
      </c>
      <c r="R126" s="148">
        <f t="shared" si="2"/>
        <v>0</v>
      </c>
      <c r="S126" s="148">
        <v>0</v>
      </c>
      <c r="T126" s="149">
        <f t="shared" si="3"/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0" t="s">
        <v>129</v>
      </c>
      <c r="AT126" s="150" t="s">
        <v>125</v>
      </c>
      <c r="AU126" s="150" t="s">
        <v>130</v>
      </c>
      <c r="AY126" s="14" t="s">
        <v>123</v>
      </c>
      <c r="BE126" s="151">
        <f t="shared" si="4"/>
        <v>0</v>
      </c>
      <c r="BF126" s="151">
        <f t="shared" si="5"/>
        <v>0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4" t="s">
        <v>130</v>
      </c>
      <c r="BK126" s="151">
        <f t="shared" si="9"/>
        <v>0</v>
      </c>
      <c r="BL126" s="14" t="s">
        <v>129</v>
      </c>
      <c r="BM126" s="150" t="s">
        <v>276</v>
      </c>
    </row>
    <row r="127" spans="1:65" s="2" customFormat="1" ht="24.2" customHeight="1" x14ac:dyDescent="0.2">
      <c r="A127" s="26"/>
      <c r="B127" s="138"/>
      <c r="C127" s="139" t="s">
        <v>129</v>
      </c>
      <c r="D127" s="139" t="s">
        <v>125</v>
      </c>
      <c r="E127" s="140" t="s">
        <v>277</v>
      </c>
      <c r="F127" s="141" t="s">
        <v>278</v>
      </c>
      <c r="G127" s="142" t="s">
        <v>146</v>
      </c>
      <c r="H127" s="143">
        <v>197.75</v>
      </c>
      <c r="I127" s="144"/>
      <c r="J127" s="144">
        <f t="shared" si="0"/>
        <v>0</v>
      </c>
      <c r="K127" s="145"/>
      <c r="L127" s="27"/>
      <c r="M127" s="146" t="s">
        <v>1</v>
      </c>
      <c r="N127" s="147" t="s">
        <v>37</v>
      </c>
      <c r="O127" s="148">
        <v>5.6000000000000001E-2</v>
      </c>
      <c r="P127" s="148">
        <f t="shared" si="1"/>
        <v>11.074</v>
      </c>
      <c r="Q127" s="148">
        <v>0</v>
      </c>
      <c r="R127" s="148">
        <f t="shared" si="2"/>
        <v>0</v>
      </c>
      <c r="S127" s="148">
        <v>0</v>
      </c>
      <c r="T127" s="149">
        <f t="shared" si="3"/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si="4"/>
        <v>0</v>
      </c>
      <c r="BF127" s="151">
        <f t="shared" si="5"/>
        <v>0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130</v>
      </c>
      <c r="BK127" s="151">
        <f t="shared" si="9"/>
        <v>0</v>
      </c>
      <c r="BL127" s="14" t="s">
        <v>129</v>
      </c>
      <c r="BM127" s="150" t="s">
        <v>279</v>
      </c>
    </row>
    <row r="128" spans="1:65" s="2" customFormat="1" ht="37.9" customHeight="1" x14ac:dyDescent="0.2">
      <c r="A128" s="26"/>
      <c r="B128" s="138"/>
      <c r="C128" s="139" t="s">
        <v>143</v>
      </c>
      <c r="D128" s="139" t="s">
        <v>125</v>
      </c>
      <c r="E128" s="140" t="s">
        <v>280</v>
      </c>
      <c r="F128" s="141" t="s">
        <v>281</v>
      </c>
      <c r="G128" s="142" t="s">
        <v>146</v>
      </c>
      <c r="H128" s="143">
        <v>197.75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4.8899999999999999E-2</v>
      </c>
      <c r="P128" s="148">
        <f t="shared" si="1"/>
        <v>9.6699749999999991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282</v>
      </c>
    </row>
    <row r="129" spans="1:65" s="2" customFormat="1" ht="37.9" customHeight="1" x14ac:dyDescent="0.2">
      <c r="A129" s="26"/>
      <c r="B129" s="138"/>
      <c r="C129" s="139" t="s">
        <v>148</v>
      </c>
      <c r="D129" s="139" t="s">
        <v>125</v>
      </c>
      <c r="E129" s="140" t="s">
        <v>283</v>
      </c>
      <c r="F129" s="141" t="s">
        <v>284</v>
      </c>
      <c r="G129" s="142" t="s">
        <v>146</v>
      </c>
      <c r="H129" s="143">
        <v>1384.25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5.3899999999999998E-3</v>
      </c>
      <c r="P129" s="148">
        <f t="shared" si="1"/>
        <v>7.4611074999999998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285</v>
      </c>
    </row>
    <row r="130" spans="1:65" s="2" customFormat="1" ht="24.2" customHeight="1" x14ac:dyDescent="0.2">
      <c r="A130" s="26"/>
      <c r="B130" s="138"/>
      <c r="C130" s="139" t="s">
        <v>152</v>
      </c>
      <c r="D130" s="139" t="s">
        <v>125</v>
      </c>
      <c r="E130" s="140" t="s">
        <v>286</v>
      </c>
      <c r="F130" s="141" t="s">
        <v>287</v>
      </c>
      <c r="G130" s="142" t="s">
        <v>146</v>
      </c>
      <c r="H130" s="143">
        <v>197.75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8.6999999999999994E-2</v>
      </c>
      <c r="P130" s="148">
        <f t="shared" si="1"/>
        <v>17.204249999999998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288</v>
      </c>
    </row>
    <row r="131" spans="1:65" s="2" customFormat="1" ht="24.2" customHeight="1" x14ac:dyDescent="0.2">
      <c r="A131" s="26"/>
      <c r="B131" s="138"/>
      <c r="C131" s="139" t="s">
        <v>156</v>
      </c>
      <c r="D131" s="139" t="s">
        <v>125</v>
      </c>
      <c r="E131" s="140" t="s">
        <v>289</v>
      </c>
      <c r="F131" s="141" t="s">
        <v>290</v>
      </c>
      <c r="G131" s="142" t="s">
        <v>146</v>
      </c>
      <c r="H131" s="143">
        <v>197.75</v>
      </c>
      <c r="I131" s="144"/>
      <c r="J131" s="144">
        <f t="shared" si="0"/>
        <v>0</v>
      </c>
      <c r="K131" s="145"/>
      <c r="L131" s="27"/>
      <c r="M131" s="146" t="s">
        <v>1</v>
      </c>
      <c r="N131" s="147" t="s">
        <v>37</v>
      </c>
      <c r="O131" s="148">
        <v>2.1999999999999999E-2</v>
      </c>
      <c r="P131" s="148">
        <f t="shared" si="1"/>
        <v>4.3504999999999994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129</v>
      </c>
      <c r="AT131" s="150" t="s">
        <v>125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291</v>
      </c>
    </row>
    <row r="132" spans="1:65" s="2" customFormat="1" ht="14.45" customHeight="1" x14ac:dyDescent="0.2">
      <c r="A132" s="26"/>
      <c r="B132" s="138"/>
      <c r="C132" s="139" t="s">
        <v>160</v>
      </c>
      <c r="D132" s="139" t="s">
        <v>125</v>
      </c>
      <c r="E132" s="140" t="s">
        <v>173</v>
      </c>
      <c r="F132" s="141" t="s">
        <v>174</v>
      </c>
      <c r="G132" s="142" t="s">
        <v>128</v>
      </c>
      <c r="H132" s="143">
        <v>336</v>
      </c>
      <c r="I132" s="144"/>
      <c r="J132" s="144">
        <f t="shared" si="0"/>
        <v>0</v>
      </c>
      <c r="K132" s="145"/>
      <c r="L132" s="27"/>
      <c r="M132" s="146" t="s">
        <v>1</v>
      </c>
      <c r="N132" s="147" t="s">
        <v>37</v>
      </c>
      <c r="O132" s="148">
        <v>0.11899999999999999</v>
      </c>
      <c r="P132" s="148">
        <f t="shared" si="1"/>
        <v>39.983999999999995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0" t="s">
        <v>129</v>
      </c>
      <c r="AT132" s="150" t="s">
        <v>125</v>
      </c>
      <c r="AU132" s="150" t="s">
        <v>130</v>
      </c>
      <c r="AY132" s="14" t="s">
        <v>123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130</v>
      </c>
      <c r="BK132" s="151">
        <f t="shared" si="9"/>
        <v>0</v>
      </c>
      <c r="BL132" s="14" t="s">
        <v>129</v>
      </c>
      <c r="BM132" s="150" t="s">
        <v>292</v>
      </c>
    </row>
    <row r="133" spans="1:65" s="2" customFormat="1" ht="24.2" customHeight="1" x14ac:dyDescent="0.2">
      <c r="A133" s="26"/>
      <c r="B133" s="138"/>
      <c r="C133" s="152" t="s">
        <v>12</v>
      </c>
      <c r="D133" s="152" t="s">
        <v>177</v>
      </c>
      <c r="E133" s="153" t="s">
        <v>178</v>
      </c>
      <c r="F133" s="154" t="s">
        <v>179</v>
      </c>
      <c r="G133" s="155" t="s">
        <v>170</v>
      </c>
      <c r="H133" s="156">
        <v>20.16</v>
      </c>
      <c r="I133" s="157"/>
      <c r="J133" s="157">
        <f t="shared" si="0"/>
        <v>0</v>
      </c>
      <c r="K133" s="158"/>
      <c r="L133" s="159"/>
      <c r="M133" s="160" t="s">
        <v>1</v>
      </c>
      <c r="N133" s="161" t="s">
        <v>37</v>
      </c>
      <c r="O133" s="148">
        <v>0</v>
      </c>
      <c r="P133" s="148">
        <f t="shared" si="1"/>
        <v>0</v>
      </c>
      <c r="Q133" s="148">
        <v>1</v>
      </c>
      <c r="R133" s="148">
        <f t="shared" si="2"/>
        <v>20.16</v>
      </c>
      <c r="S133" s="148">
        <v>0</v>
      </c>
      <c r="T133" s="149">
        <f t="shared" si="3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156</v>
      </c>
      <c r="AT133" s="150" t="s">
        <v>177</v>
      </c>
      <c r="AU133" s="150" t="s">
        <v>130</v>
      </c>
      <c r="AY133" s="14" t="s">
        <v>123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130</v>
      </c>
      <c r="BK133" s="151">
        <f t="shared" si="9"/>
        <v>0</v>
      </c>
      <c r="BL133" s="14" t="s">
        <v>129</v>
      </c>
      <c r="BM133" s="150" t="s">
        <v>293</v>
      </c>
    </row>
    <row r="134" spans="1:65" s="12" customFormat="1" ht="22.9" customHeight="1" x14ac:dyDescent="0.2">
      <c r="B134" s="126"/>
      <c r="D134" s="127" t="s">
        <v>70</v>
      </c>
      <c r="E134" s="136" t="s">
        <v>143</v>
      </c>
      <c r="F134" s="136" t="s">
        <v>181</v>
      </c>
      <c r="J134" s="137">
        <f>BK134</f>
        <v>0</v>
      </c>
      <c r="L134" s="126"/>
      <c r="M134" s="130"/>
      <c r="N134" s="131"/>
      <c r="O134" s="131"/>
      <c r="P134" s="132">
        <f>SUM(P135:P146)</f>
        <v>261.28160800000001</v>
      </c>
      <c r="Q134" s="131"/>
      <c r="R134" s="132">
        <f>SUM(R135:R146)</f>
        <v>410.53053999999997</v>
      </c>
      <c r="S134" s="131"/>
      <c r="T134" s="133">
        <f>SUM(T135:T146)</f>
        <v>0</v>
      </c>
      <c r="AR134" s="127" t="s">
        <v>79</v>
      </c>
      <c r="AT134" s="134" t="s">
        <v>70</v>
      </c>
      <c r="AU134" s="134" t="s">
        <v>79</v>
      </c>
      <c r="AY134" s="127" t="s">
        <v>123</v>
      </c>
      <c r="BK134" s="135">
        <f>SUM(BK135:BK146)</f>
        <v>0</v>
      </c>
    </row>
    <row r="135" spans="1:65" s="2" customFormat="1" ht="24.2" customHeight="1" x14ac:dyDescent="0.2">
      <c r="A135" s="26"/>
      <c r="B135" s="138"/>
      <c r="C135" s="139" t="s">
        <v>186</v>
      </c>
      <c r="D135" s="139" t="s">
        <v>125</v>
      </c>
      <c r="E135" s="140" t="s">
        <v>294</v>
      </c>
      <c r="F135" s="141" t="s">
        <v>295</v>
      </c>
      <c r="G135" s="142" t="s">
        <v>128</v>
      </c>
      <c r="H135" s="143">
        <v>336</v>
      </c>
      <c r="I135" s="144"/>
      <c r="J135" s="144">
        <f t="shared" ref="J135:J146" si="10">ROUND(I135*H135,2)</f>
        <v>0</v>
      </c>
      <c r="K135" s="145"/>
      <c r="L135" s="27"/>
      <c r="M135" s="146" t="s">
        <v>1</v>
      </c>
      <c r="N135" s="147" t="s">
        <v>37</v>
      </c>
      <c r="O135" s="148">
        <v>2.5239999999999999E-2</v>
      </c>
      <c r="P135" s="148">
        <f t="shared" ref="P135:P146" si="11">O135*H135</f>
        <v>8.4806399999999993</v>
      </c>
      <c r="Q135" s="148">
        <v>0</v>
      </c>
      <c r="R135" s="148">
        <f t="shared" ref="R135:R146" si="12">Q135*H135</f>
        <v>0</v>
      </c>
      <c r="S135" s="148">
        <v>0</v>
      </c>
      <c r="T135" s="149">
        <f t="shared" ref="T135:T146" si="13">S135*H135</f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ref="BE135:BE146" si="14">IF(N135="základná",J135,0)</f>
        <v>0</v>
      </c>
      <c r="BF135" s="151">
        <f t="shared" ref="BF135:BF146" si="15">IF(N135="znížená",J135,0)</f>
        <v>0</v>
      </c>
      <c r="BG135" s="151">
        <f t="shared" ref="BG135:BG146" si="16">IF(N135="zákl. prenesená",J135,0)</f>
        <v>0</v>
      </c>
      <c r="BH135" s="151">
        <f t="shared" ref="BH135:BH146" si="17">IF(N135="zníž. prenesená",J135,0)</f>
        <v>0</v>
      </c>
      <c r="BI135" s="151">
        <f t="shared" ref="BI135:BI146" si="18">IF(N135="nulová",J135,0)</f>
        <v>0</v>
      </c>
      <c r="BJ135" s="14" t="s">
        <v>130</v>
      </c>
      <c r="BK135" s="151">
        <f t="shared" ref="BK135:BK146" si="19">ROUND(I135*H135,2)</f>
        <v>0</v>
      </c>
      <c r="BL135" s="14" t="s">
        <v>129</v>
      </c>
      <c r="BM135" s="150" t="s">
        <v>296</v>
      </c>
    </row>
    <row r="136" spans="1:65" s="2" customFormat="1" ht="14.45" customHeight="1" x14ac:dyDescent="0.2">
      <c r="A136" s="26"/>
      <c r="B136" s="138"/>
      <c r="C136" s="152" t="s">
        <v>190</v>
      </c>
      <c r="D136" s="152" t="s">
        <v>177</v>
      </c>
      <c r="E136" s="153" t="s">
        <v>297</v>
      </c>
      <c r="F136" s="154" t="s">
        <v>298</v>
      </c>
      <c r="G136" s="155" t="s">
        <v>170</v>
      </c>
      <c r="H136" s="156">
        <v>50.4</v>
      </c>
      <c r="I136" s="157"/>
      <c r="J136" s="157">
        <f t="shared" si="10"/>
        <v>0</v>
      </c>
      <c r="K136" s="158"/>
      <c r="L136" s="159"/>
      <c r="M136" s="160" t="s">
        <v>1</v>
      </c>
      <c r="N136" s="161" t="s">
        <v>37</v>
      </c>
      <c r="O136" s="148">
        <v>0</v>
      </c>
      <c r="P136" s="148">
        <f t="shared" si="11"/>
        <v>0</v>
      </c>
      <c r="Q136" s="148">
        <v>1</v>
      </c>
      <c r="R136" s="148">
        <f t="shared" si="12"/>
        <v>50.4</v>
      </c>
      <c r="S136" s="148">
        <v>0</v>
      </c>
      <c r="T136" s="149">
        <f t="shared" si="1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156</v>
      </c>
      <c r="AT136" s="150" t="s">
        <v>177</v>
      </c>
      <c r="AU136" s="150" t="s">
        <v>130</v>
      </c>
      <c r="AY136" s="14" t="s">
        <v>123</v>
      </c>
      <c r="BE136" s="151">
        <f t="shared" si="14"/>
        <v>0</v>
      </c>
      <c r="BF136" s="151">
        <f t="shared" si="15"/>
        <v>0</v>
      </c>
      <c r="BG136" s="151">
        <f t="shared" si="16"/>
        <v>0</v>
      </c>
      <c r="BH136" s="151">
        <f t="shared" si="17"/>
        <v>0</v>
      </c>
      <c r="BI136" s="151">
        <f t="shared" si="18"/>
        <v>0</v>
      </c>
      <c r="BJ136" s="14" t="s">
        <v>130</v>
      </c>
      <c r="BK136" s="151">
        <f t="shared" si="19"/>
        <v>0</v>
      </c>
      <c r="BL136" s="14" t="s">
        <v>129</v>
      </c>
      <c r="BM136" s="150" t="s">
        <v>299</v>
      </c>
    </row>
    <row r="137" spans="1:65" s="2" customFormat="1" ht="24.2" customHeight="1" x14ac:dyDescent="0.2">
      <c r="A137" s="26"/>
      <c r="B137" s="138"/>
      <c r="C137" s="139" t="s">
        <v>194</v>
      </c>
      <c r="D137" s="139" t="s">
        <v>125</v>
      </c>
      <c r="E137" s="140" t="s">
        <v>300</v>
      </c>
      <c r="F137" s="141" t="s">
        <v>301</v>
      </c>
      <c r="G137" s="142" t="s">
        <v>128</v>
      </c>
      <c r="H137" s="143">
        <v>336</v>
      </c>
      <c r="I137" s="144"/>
      <c r="J137" s="144">
        <f t="shared" si="10"/>
        <v>0</v>
      </c>
      <c r="K137" s="145"/>
      <c r="L137" s="27"/>
      <c r="M137" s="146" t="s">
        <v>1</v>
      </c>
      <c r="N137" s="147" t="s">
        <v>37</v>
      </c>
      <c r="O137" s="148">
        <v>2.512E-2</v>
      </c>
      <c r="P137" s="148">
        <f t="shared" si="11"/>
        <v>8.4403199999999998</v>
      </c>
      <c r="Q137" s="148">
        <v>0.19900000000000001</v>
      </c>
      <c r="R137" s="148">
        <f t="shared" si="12"/>
        <v>66.864000000000004</v>
      </c>
      <c r="S137" s="148">
        <v>0</v>
      </c>
      <c r="T137" s="149">
        <f t="shared" si="13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50" t="s">
        <v>129</v>
      </c>
      <c r="AT137" s="150" t="s">
        <v>125</v>
      </c>
      <c r="AU137" s="150" t="s">
        <v>130</v>
      </c>
      <c r="AY137" s="14" t="s">
        <v>123</v>
      </c>
      <c r="BE137" s="151">
        <f t="shared" si="14"/>
        <v>0</v>
      </c>
      <c r="BF137" s="151">
        <f t="shared" si="15"/>
        <v>0</v>
      </c>
      <c r="BG137" s="151">
        <f t="shared" si="16"/>
        <v>0</v>
      </c>
      <c r="BH137" s="151">
        <f t="shared" si="17"/>
        <v>0</v>
      </c>
      <c r="BI137" s="151">
        <f t="shared" si="18"/>
        <v>0</v>
      </c>
      <c r="BJ137" s="14" t="s">
        <v>130</v>
      </c>
      <c r="BK137" s="151">
        <f t="shared" si="19"/>
        <v>0</v>
      </c>
      <c r="BL137" s="14" t="s">
        <v>129</v>
      </c>
      <c r="BM137" s="150" t="s">
        <v>302</v>
      </c>
    </row>
    <row r="138" spans="1:65" s="2" customFormat="1" ht="24.2" customHeight="1" x14ac:dyDescent="0.2">
      <c r="A138" s="26"/>
      <c r="B138" s="138"/>
      <c r="C138" s="139" t="s">
        <v>202</v>
      </c>
      <c r="D138" s="139" t="s">
        <v>125</v>
      </c>
      <c r="E138" s="140" t="s">
        <v>303</v>
      </c>
      <c r="F138" s="141" t="s">
        <v>304</v>
      </c>
      <c r="G138" s="142" t="s">
        <v>128</v>
      </c>
      <c r="H138" s="143">
        <v>93.8</v>
      </c>
      <c r="I138" s="144"/>
      <c r="J138" s="144">
        <f t="shared" si="10"/>
        <v>0</v>
      </c>
      <c r="K138" s="145"/>
      <c r="L138" s="27"/>
      <c r="M138" s="146" t="s">
        <v>1</v>
      </c>
      <c r="N138" s="147" t="s">
        <v>37</v>
      </c>
      <c r="O138" s="148">
        <v>2.562E-2</v>
      </c>
      <c r="P138" s="148">
        <f t="shared" si="11"/>
        <v>2.4031560000000001</v>
      </c>
      <c r="Q138" s="148">
        <v>0.29899999999999999</v>
      </c>
      <c r="R138" s="148">
        <f t="shared" si="12"/>
        <v>28.046199999999999</v>
      </c>
      <c r="S138" s="148">
        <v>0</v>
      </c>
      <c r="T138" s="149">
        <f t="shared" si="13"/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0" t="s">
        <v>129</v>
      </c>
      <c r="AT138" s="150" t="s">
        <v>125</v>
      </c>
      <c r="AU138" s="150" t="s">
        <v>130</v>
      </c>
      <c r="AY138" s="14" t="s">
        <v>123</v>
      </c>
      <c r="BE138" s="151">
        <f t="shared" si="14"/>
        <v>0</v>
      </c>
      <c r="BF138" s="151">
        <f t="shared" si="15"/>
        <v>0</v>
      </c>
      <c r="BG138" s="151">
        <f t="shared" si="16"/>
        <v>0</v>
      </c>
      <c r="BH138" s="151">
        <f t="shared" si="17"/>
        <v>0</v>
      </c>
      <c r="BI138" s="151">
        <f t="shared" si="18"/>
        <v>0</v>
      </c>
      <c r="BJ138" s="14" t="s">
        <v>130</v>
      </c>
      <c r="BK138" s="151">
        <f t="shared" si="19"/>
        <v>0</v>
      </c>
      <c r="BL138" s="14" t="s">
        <v>129</v>
      </c>
      <c r="BM138" s="150" t="s">
        <v>305</v>
      </c>
    </row>
    <row r="139" spans="1:65" s="2" customFormat="1" ht="24.2" customHeight="1" x14ac:dyDescent="0.2">
      <c r="A139" s="26"/>
      <c r="B139" s="138"/>
      <c r="C139" s="139" t="s">
        <v>206</v>
      </c>
      <c r="D139" s="139" t="s">
        <v>125</v>
      </c>
      <c r="E139" s="140" t="s">
        <v>306</v>
      </c>
      <c r="F139" s="141" t="s">
        <v>307</v>
      </c>
      <c r="G139" s="142" t="s">
        <v>128</v>
      </c>
      <c r="H139" s="143">
        <v>336</v>
      </c>
      <c r="I139" s="144"/>
      <c r="J139" s="144">
        <f t="shared" si="10"/>
        <v>0</v>
      </c>
      <c r="K139" s="145"/>
      <c r="L139" s="27"/>
      <c r="M139" s="146" t="s">
        <v>1</v>
      </c>
      <c r="N139" s="147" t="s">
        <v>37</v>
      </c>
      <c r="O139" s="148">
        <v>2.112E-2</v>
      </c>
      <c r="P139" s="148">
        <f t="shared" si="11"/>
        <v>7.0963200000000004</v>
      </c>
      <c r="Q139" s="148">
        <v>0.29160000000000003</v>
      </c>
      <c r="R139" s="148">
        <f t="shared" si="12"/>
        <v>97.97760000000001</v>
      </c>
      <c r="S139" s="148">
        <v>0</v>
      </c>
      <c r="T139" s="149">
        <f t="shared" si="1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129</v>
      </c>
      <c r="AT139" s="150" t="s">
        <v>125</v>
      </c>
      <c r="AU139" s="150" t="s">
        <v>130</v>
      </c>
      <c r="AY139" s="14" t="s">
        <v>123</v>
      </c>
      <c r="BE139" s="151">
        <f t="shared" si="14"/>
        <v>0</v>
      </c>
      <c r="BF139" s="151">
        <f t="shared" si="15"/>
        <v>0</v>
      </c>
      <c r="BG139" s="151">
        <f t="shared" si="16"/>
        <v>0</v>
      </c>
      <c r="BH139" s="151">
        <f t="shared" si="17"/>
        <v>0</v>
      </c>
      <c r="BI139" s="151">
        <f t="shared" si="18"/>
        <v>0</v>
      </c>
      <c r="BJ139" s="14" t="s">
        <v>130</v>
      </c>
      <c r="BK139" s="151">
        <f t="shared" si="19"/>
        <v>0</v>
      </c>
      <c r="BL139" s="14" t="s">
        <v>129</v>
      </c>
      <c r="BM139" s="150" t="s">
        <v>308</v>
      </c>
    </row>
    <row r="140" spans="1:65" s="2" customFormat="1" ht="24.2" customHeight="1" x14ac:dyDescent="0.2">
      <c r="A140" s="26"/>
      <c r="B140" s="138"/>
      <c r="C140" s="139" t="s">
        <v>211</v>
      </c>
      <c r="D140" s="139" t="s">
        <v>125</v>
      </c>
      <c r="E140" s="140" t="s">
        <v>309</v>
      </c>
      <c r="F140" s="141" t="s">
        <v>310</v>
      </c>
      <c r="G140" s="142" t="s">
        <v>128</v>
      </c>
      <c r="H140" s="143">
        <v>93.8</v>
      </c>
      <c r="I140" s="144"/>
      <c r="J140" s="144">
        <f t="shared" si="10"/>
        <v>0</v>
      </c>
      <c r="K140" s="145"/>
      <c r="L140" s="27"/>
      <c r="M140" s="146" t="s">
        <v>1</v>
      </c>
      <c r="N140" s="147" t="s">
        <v>37</v>
      </c>
      <c r="O140" s="148">
        <v>1.9120000000000002E-2</v>
      </c>
      <c r="P140" s="148">
        <f t="shared" si="11"/>
        <v>1.7934560000000002</v>
      </c>
      <c r="Q140" s="148">
        <v>8.0030000000000004E-2</v>
      </c>
      <c r="R140" s="148">
        <f t="shared" si="12"/>
        <v>7.5068140000000003</v>
      </c>
      <c r="S140" s="148">
        <v>0</v>
      </c>
      <c r="T140" s="149">
        <f t="shared" si="1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0" t="s">
        <v>129</v>
      </c>
      <c r="AT140" s="150" t="s">
        <v>125</v>
      </c>
      <c r="AU140" s="150" t="s">
        <v>130</v>
      </c>
      <c r="AY140" s="14" t="s">
        <v>123</v>
      </c>
      <c r="BE140" s="151">
        <f t="shared" si="14"/>
        <v>0</v>
      </c>
      <c r="BF140" s="151">
        <f t="shared" si="15"/>
        <v>0</v>
      </c>
      <c r="BG140" s="151">
        <f t="shared" si="16"/>
        <v>0</v>
      </c>
      <c r="BH140" s="151">
        <f t="shared" si="17"/>
        <v>0</v>
      </c>
      <c r="BI140" s="151">
        <f t="shared" si="18"/>
        <v>0</v>
      </c>
      <c r="BJ140" s="14" t="s">
        <v>130</v>
      </c>
      <c r="BK140" s="151">
        <f t="shared" si="19"/>
        <v>0</v>
      </c>
      <c r="BL140" s="14" t="s">
        <v>129</v>
      </c>
      <c r="BM140" s="150" t="s">
        <v>311</v>
      </c>
    </row>
    <row r="141" spans="1:65" s="2" customFormat="1" ht="24.2" customHeight="1" x14ac:dyDescent="0.2">
      <c r="A141" s="26"/>
      <c r="B141" s="138"/>
      <c r="C141" s="139" t="s">
        <v>7</v>
      </c>
      <c r="D141" s="139" t="s">
        <v>125</v>
      </c>
      <c r="E141" s="140" t="s">
        <v>312</v>
      </c>
      <c r="F141" s="141" t="s">
        <v>192</v>
      </c>
      <c r="G141" s="142" t="s">
        <v>128</v>
      </c>
      <c r="H141" s="143">
        <v>336</v>
      </c>
      <c r="I141" s="144"/>
      <c r="J141" s="144">
        <f t="shared" si="10"/>
        <v>0</v>
      </c>
      <c r="K141" s="145"/>
      <c r="L141" s="27"/>
      <c r="M141" s="146" t="s">
        <v>1</v>
      </c>
      <c r="N141" s="147" t="s">
        <v>37</v>
      </c>
      <c r="O141" s="148">
        <v>2.2120000000000001E-2</v>
      </c>
      <c r="P141" s="148">
        <f t="shared" si="11"/>
        <v>7.4323200000000007</v>
      </c>
      <c r="Q141" s="148">
        <v>0.11637</v>
      </c>
      <c r="R141" s="148">
        <f t="shared" si="12"/>
        <v>39.100320000000004</v>
      </c>
      <c r="S141" s="148">
        <v>0</v>
      </c>
      <c r="T141" s="149">
        <f t="shared" si="1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129</v>
      </c>
      <c r="AT141" s="150" t="s">
        <v>125</v>
      </c>
      <c r="AU141" s="150" t="s">
        <v>130</v>
      </c>
      <c r="AY141" s="14" t="s">
        <v>123</v>
      </c>
      <c r="BE141" s="151">
        <f t="shared" si="14"/>
        <v>0</v>
      </c>
      <c r="BF141" s="151">
        <f t="shared" si="15"/>
        <v>0</v>
      </c>
      <c r="BG141" s="151">
        <f t="shared" si="16"/>
        <v>0</v>
      </c>
      <c r="BH141" s="151">
        <f t="shared" si="17"/>
        <v>0</v>
      </c>
      <c r="BI141" s="151">
        <f t="shared" si="18"/>
        <v>0</v>
      </c>
      <c r="BJ141" s="14" t="s">
        <v>130</v>
      </c>
      <c r="BK141" s="151">
        <f t="shared" si="19"/>
        <v>0</v>
      </c>
      <c r="BL141" s="14" t="s">
        <v>129</v>
      </c>
      <c r="BM141" s="150" t="s">
        <v>313</v>
      </c>
    </row>
    <row r="142" spans="1:65" s="2" customFormat="1" ht="24.2" customHeight="1" x14ac:dyDescent="0.2">
      <c r="A142" s="26"/>
      <c r="B142" s="138"/>
      <c r="C142" s="139" t="s">
        <v>314</v>
      </c>
      <c r="D142" s="139" t="s">
        <v>125</v>
      </c>
      <c r="E142" s="140" t="s">
        <v>315</v>
      </c>
      <c r="F142" s="141" t="s">
        <v>316</v>
      </c>
      <c r="G142" s="142" t="s">
        <v>128</v>
      </c>
      <c r="H142" s="143">
        <v>93.8</v>
      </c>
      <c r="I142" s="144"/>
      <c r="J142" s="144">
        <f t="shared" si="10"/>
        <v>0</v>
      </c>
      <c r="K142" s="145"/>
      <c r="L142" s="27"/>
      <c r="M142" s="146" t="s">
        <v>1</v>
      </c>
      <c r="N142" s="147" t="s">
        <v>37</v>
      </c>
      <c r="O142" s="148">
        <v>0</v>
      </c>
      <c r="P142" s="148">
        <f t="shared" si="11"/>
        <v>0</v>
      </c>
      <c r="Q142" s="148">
        <v>0.26577000000000001</v>
      </c>
      <c r="R142" s="148">
        <f t="shared" si="12"/>
        <v>24.929226</v>
      </c>
      <c r="S142" s="148">
        <v>0</v>
      </c>
      <c r="T142" s="149">
        <f t="shared" si="1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0" t="s">
        <v>129</v>
      </c>
      <c r="AT142" s="150" t="s">
        <v>125</v>
      </c>
      <c r="AU142" s="150" t="s">
        <v>130</v>
      </c>
      <c r="AY142" s="14" t="s">
        <v>123</v>
      </c>
      <c r="BE142" s="151">
        <f t="shared" si="14"/>
        <v>0</v>
      </c>
      <c r="BF142" s="151">
        <f t="shared" si="15"/>
        <v>0</v>
      </c>
      <c r="BG142" s="151">
        <f t="shared" si="16"/>
        <v>0</v>
      </c>
      <c r="BH142" s="151">
        <f t="shared" si="17"/>
        <v>0</v>
      </c>
      <c r="BI142" s="151">
        <f t="shared" si="18"/>
        <v>0</v>
      </c>
      <c r="BJ142" s="14" t="s">
        <v>130</v>
      </c>
      <c r="BK142" s="151">
        <f t="shared" si="19"/>
        <v>0</v>
      </c>
      <c r="BL142" s="14" t="s">
        <v>129</v>
      </c>
      <c r="BM142" s="150" t="s">
        <v>317</v>
      </c>
    </row>
    <row r="143" spans="1:65" s="2" customFormat="1" ht="37.9" customHeight="1" x14ac:dyDescent="0.2">
      <c r="A143" s="26"/>
      <c r="B143" s="138"/>
      <c r="C143" s="139" t="s">
        <v>218</v>
      </c>
      <c r="D143" s="139" t="s">
        <v>125</v>
      </c>
      <c r="E143" s="140" t="s">
        <v>318</v>
      </c>
      <c r="F143" s="141" t="s">
        <v>319</v>
      </c>
      <c r="G143" s="142" t="s">
        <v>128</v>
      </c>
      <c r="H143" s="143">
        <v>93.8</v>
      </c>
      <c r="I143" s="144"/>
      <c r="J143" s="144">
        <f t="shared" si="10"/>
        <v>0</v>
      </c>
      <c r="K143" s="145"/>
      <c r="L143" s="27"/>
      <c r="M143" s="146" t="s">
        <v>1</v>
      </c>
      <c r="N143" s="147" t="s">
        <v>37</v>
      </c>
      <c r="O143" s="148">
        <v>0.70042000000000004</v>
      </c>
      <c r="P143" s="148">
        <f t="shared" si="11"/>
        <v>65.699396000000007</v>
      </c>
      <c r="Q143" s="148">
        <v>9.2499999999999999E-2</v>
      </c>
      <c r="R143" s="148">
        <f t="shared" si="12"/>
        <v>8.676499999999999</v>
      </c>
      <c r="S143" s="148">
        <v>0</v>
      </c>
      <c r="T143" s="149">
        <f t="shared" si="1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129</v>
      </c>
      <c r="AT143" s="150" t="s">
        <v>125</v>
      </c>
      <c r="AU143" s="150" t="s">
        <v>130</v>
      </c>
      <c r="AY143" s="14" t="s">
        <v>123</v>
      </c>
      <c r="BE143" s="151">
        <f t="shared" si="14"/>
        <v>0</v>
      </c>
      <c r="BF143" s="151">
        <f t="shared" si="15"/>
        <v>0</v>
      </c>
      <c r="BG143" s="151">
        <f t="shared" si="16"/>
        <v>0</v>
      </c>
      <c r="BH143" s="151">
        <f t="shared" si="17"/>
        <v>0</v>
      </c>
      <c r="BI143" s="151">
        <f t="shared" si="18"/>
        <v>0</v>
      </c>
      <c r="BJ143" s="14" t="s">
        <v>130</v>
      </c>
      <c r="BK143" s="151">
        <f t="shared" si="19"/>
        <v>0</v>
      </c>
      <c r="BL143" s="14" t="s">
        <v>129</v>
      </c>
      <c r="BM143" s="150" t="s">
        <v>320</v>
      </c>
    </row>
    <row r="144" spans="1:65" s="2" customFormat="1" ht="14.45" customHeight="1" x14ac:dyDescent="0.2">
      <c r="A144" s="26"/>
      <c r="B144" s="138"/>
      <c r="C144" s="152" t="s">
        <v>222</v>
      </c>
      <c r="D144" s="152" t="s">
        <v>177</v>
      </c>
      <c r="E144" s="153" t="s">
        <v>321</v>
      </c>
      <c r="F144" s="154" t="s">
        <v>322</v>
      </c>
      <c r="G144" s="155" t="s">
        <v>128</v>
      </c>
      <c r="H144" s="156">
        <v>95.676000000000002</v>
      </c>
      <c r="I144" s="157"/>
      <c r="J144" s="157">
        <f t="shared" si="10"/>
        <v>0</v>
      </c>
      <c r="K144" s="158"/>
      <c r="L144" s="159"/>
      <c r="M144" s="160" t="s">
        <v>1</v>
      </c>
      <c r="N144" s="161" t="s">
        <v>37</v>
      </c>
      <c r="O144" s="148">
        <v>0</v>
      </c>
      <c r="P144" s="148">
        <f t="shared" si="11"/>
        <v>0</v>
      </c>
      <c r="Q144" s="148">
        <v>0.13</v>
      </c>
      <c r="R144" s="148">
        <f t="shared" si="12"/>
        <v>12.43788</v>
      </c>
      <c r="S144" s="148">
        <v>0</v>
      </c>
      <c r="T144" s="149">
        <f t="shared" si="1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156</v>
      </c>
      <c r="AT144" s="150" t="s">
        <v>177</v>
      </c>
      <c r="AU144" s="150" t="s">
        <v>130</v>
      </c>
      <c r="AY144" s="14" t="s">
        <v>123</v>
      </c>
      <c r="BE144" s="151">
        <f t="shared" si="14"/>
        <v>0</v>
      </c>
      <c r="BF144" s="151">
        <f t="shared" si="15"/>
        <v>0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4" t="s">
        <v>130</v>
      </c>
      <c r="BK144" s="151">
        <f t="shared" si="19"/>
        <v>0</v>
      </c>
      <c r="BL144" s="14" t="s">
        <v>129</v>
      </c>
      <c r="BM144" s="150" t="s">
        <v>323</v>
      </c>
    </row>
    <row r="145" spans="1:65" s="2" customFormat="1" ht="37.9" customHeight="1" x14ac:dyDescent="0.2">
      <c r="A145" s="26"/>
      <c r="B145" s="138"/>
      <c r="C145" s="139" t="s">
        <v>324</v>
      </c>
      <c r="D145" s="139" t="s">
        <v>125</v>
      </c>
      <c r="E145" s="140" t="s">
        <v>199</v>
      </c>
      <c r="F145" s="141" t="s">
        <v>200</v>
      </c>
      <c r="G145" s="142" t="s">
        <v>128</v>
      </c>
      <c r="H145" s="143">
        <v>336</v>
      </c>
      <c r="I145" s="144"/>
      <c r="J145" s="144">
        <f t="shared" si="10"/>
        <v>0</v>
      </c>
      <c r="K145" s="145"/>
      <c r="L145" s="27"/>
      <c r="M145" s="146" t="s">
        <v>1</v>
      </c>
      <c r="N145" s="147" t="s">
        <v>37</v>
      </c>
      <c r="O145" s="148">
        <v>0.47599999999999998</v>
      </c>
      <c r="P145" s="148">
        <f t="shared" si="11"/>
        <v>159.93599999999998</v>
      </c>
      <c r="Q145" s="148">
        <v>0.112</v>
      </c>
      <c r="R145" s="148">
        <f t="shared" si="12"/>
        <v>37.631999999999998</v>
      </c>
      <c r="S145" s="148">
        <v>0</v>
      </c>
      <c r="T145" s="149">
        <f t="shared" si="13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50" t="s">
        <v>129</v>
      </c>
      <c r="AT145" s="150" t="s">
        <v>125</v>
      </c>
      <c r="AU145" s="150" t="s">
        <v>130</v>
      </c>
      <c r="AY145" s="14" t="s">
        <v>123</v>
      </c>
      <c r="BE145" s="151">
        <f t="shared" si="14"/>
        <v>0</v>
      </c>
      <c r="BF145" s="151">
        <f t="shared" si="15"/>
        <v>0</v>
      </c>
      <c r="BG145" s="151">
        <f t="shared" si="16"/>
        <v>0</v>
      </c>
      <c r="BH145" s="151">
        <f t="shared" si="17"/>
        <v>0</v>
      </c>
      <c r="BI145" s="151">
        <f t="shared" si="18"/>
        <v>0</v>
      </c>
      <c r="BJ145" s="14" t="s">
        <v>130</v>
      </c>
      <c r="BK145" s="151">
        <f t="shared" si="19"/>
        <v>0</v>
      </c>
      <c r="BL145" s="14" t="s">
        <v>129</v>
      </c>
      <c r="BM145" s="150" t="s">
        <v>325</v>
      </c>
    </row>
    <row r="146" spans="1:65" s="2" customFormat="1" ht="14.45" customHeight="1" x14ac:dyDescent="0.2">
      <c r="A146" s="26"/>
      <c r="B146" s="138"/>
      <c r="C146" s="152" t="s">
        <v>230</v>
      </c>
      <c r="D146" s="152" t="s">
        <v>177</v>
      </c>
      <c r="E146" s="153" t="s">
        <v>203</v>
      </c>
      <c r="F146" s="154" t="s">
        <v>204</v>
      </c>
      <c r="G146" s="155" t="s">
        <v>128</v>
      </c>
      <c r="H146" s="156">
        <v>336</v>
      </c>
      <c r="I146" s="157"/>
      <c r="J146" s="157">
        <f t="shared" si="10"/>
        <v>0</v>
      </c>
      <c r="K146" s="158"/>
      <c r="L146" s="159"/>
      <c r="M146" s="160" t="s">
        <v>1</v>
      </c>
      <c r="N146" s="161" t="s">
        <v>37</v>
      </c>
      <c r="O146" s="148">
        <v>0</v>
      </c>
      <c r="P146" s="148">
        <f t="shared" si="11"/>
        <v>0</v>
      </c>
      <c r="Q146" s="148">
        <v>0.11</v>
      </c>
      <c r="R146" s="148">
        <f t="shared" si="12"/>
        <v>36.96</v>
      </c>
      <c r="S146" s="148">
        <v>0</v>
      </c>
      <c r="T146" s="149">
        <f t="shared" si="13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156</v>
      </c>
      <c r="AT146" s="150" t="s">
        <v>177</v>
      </c>
      <c r="AU146" s="150" t="s">
        <v>130</v>
      </c>
      <c r="AY146" s="14" t="s">
        <v>123</v>
      </c>
      <c r="BE146" s="151">
        <f t="shared" si="14"/>
        <v>0</v>
      </c>
      <c r="BF146" s="151">
        <f t="shared" si="15"/>
        <v>0</v>
      </c>
      <c r="BG146" s="151">
        <f t="shared" si="16"/>
        <v>0</v>
      </c>
      <c r="BH146" s="151">
        <f t="shared" si="17"/>
        <v>0</v>
      </c>
      <c r="BI146" s="151">
        <f t="shared" si="18"/>
        <v>0</v>
      </c>
      <c r="BJ146" s="14" t="s">
        <v>130</v>
      </c>
      <c r="BK146" s="151">
        <f t="shared" si="19"/>
        <v>0</v>
      </c>
      <c r="BL146" s="14" t="s">
        <v>129</v>
      </c>
      <c r="BM146" s="150" t="s">
        <v>326</v>
      </c>
    </row>
    <row r="147" spans="1:65" s="12" customFormat="1" ht="22.9" customHeight="1" x14ac:dyDescent="0.2">
      <c r="B147" s="126"/>
      <c r="D147" s="127" t="s">
        <v>70</v>
      </c>
      <c r="E147" s="136" t="s">
        <v>160</v>
      </c>
      <c r="F147" s="136" t="s">
        <v>210</v>
      </c>
      <c r="J147" s="137">
        <f>BK147</f>
        <v>0</v>
      </c>
      <c r="L147" s="126"/>
      <c r="M147" s="130"/>
      <c r="N147" s="131"/>
      <c r="O147" s="131"/>
      <c r="P147" s="132">
        <f>SUM(P148:P159)</f>
        <v>80.050000000000011</v>
      </c>
      <c r="Q147" s="131"/>
      <c r="R147" s="132">
        <f>SUM(R148:R159)</f>
        <v>40.715051412066757</v>
      </c>
      <c r="S147" s="131"/>
      <c r="T147" s="133">
        <f>SUM(T148:T159)</f>
        <v>0</v>
      </c>
      <c r="AR147" s="127" t="s">
        <v>79</v>
      </c>
      <c r="AT147" s="134" t="s">
        <v>70</v>
      </c>
      <c r="AU147" s="134" t="s">
        <v>79</v>
      </c>
      <c r="AY147" s="127" t="s">
        <v>123</v>
      </c>
      <c r="BK147" s="135">
        <f>SUM(BK148:BK159)</f>
        <v>0</v>
      </c>
    </row>
    <row r="148" spans="1:65" s="2" customFormat="1" ht="24.2" customHeight="1" x14ac:dyDescent="0.2">
      <c r="A148" s="26"/>
      <c r="B148" s="138"/>
      <c r="C148" s="139" t="s">
        <v>234</v>
      </c>
      <c r="D148" s="139" t="s">
        <v>125</v>
      </c>
      <c r="E148" s="140" t="s">
        <v>212</v>
      </c>
      <c r="F148" s="141" t="s">
        <v>213</v>
      </c>
      <c r="G148" s="142" t="s">
        <v>141</v>
      </c>
      <c r="H148" s="143">
        <v>130</v>
      </c>
      <c r="I148" s="144"/>
      <c r="J148" s="144">
        <f t="shared" ref="J148:J159" si="20">ROUND(I148*H148,2)</f>
        <v>0</v>
      </c>
      <c r="K148" s="145"/>
      <c r="L148" s="27"/>
      <c r="M148" s="146" t="s">
        <v>1</v>
      </c>
      <c r="N148" s="147" t="s">
        <v>37</v>
      </c>
      <c r="O148" s="148">
        <v>0</v>
      </c>
      <c r="P148" s="148">
        <f t="shared" ref="P148:P159" si="21">O148*H148</f>
        <v>0</v>
      </c>
      <c r="Q148" s="148">
        <v>8.9987163029524997E-5</v>
      </c>
      <c r="R148" s="148">
        <f t="shared" ref="R148:R159" si="22">Q148*H148</f>
        <v>1.169833119383825E-2</v>
      </c>
      <c r="S148" s="148">
        <v>0</v>
      </c>
      <c r="T148" s="149">
        <f t="shared" ref="T148:T159" si="23">S148*H148</f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ref="BE148:BE159" si="24">IF(N148="základná",J148,0)</f>
        <v>0</v>
      </c>
      <c r="BF148" s="151">
        <f t="shared" ref="BF148:BF159" si="25">IF(N148="znížená",J148,0)</f>
        <v>0</v>
      </c>
      <c r="BG148" s="151">
        <f t="shared" ref="BG148:BG159" si="26">IF(N148="zákl. prenesená",J148,0)</f>
        <v>0</v>
      </c>
      <c r="BH148" s="151">
        <f t="shared" ref="BH148:BH159" si="27">IF(N148="zníž. prenesená",J148,0)</f>
        <v>0</v>
      </c>
      <c r="BI148" s="151">
        <f t="shared" ref="BI148:BI159" si="28">IF(N148="nulová",J148,0)</f>
        <v>0</v>
      </c>
      <c r="BJ148" s="14" t="s">
        <v>130</v>
      </c>
      <c r="BK148" s="151">
        <f t="shared" ref="BK148:BK159" si="29">ROUND(I148*H148,2)</f>
        <v>0</v>
      </c>
      <c r="BL148" s="14" t="s">
        <v>129</v>
      </c>
      <c r="BM148" s="150" t="s">
        <v>327</v>
      </c>
    </row>
    <row r="149" spans="1:65" s="2" customFormat="1" ht="24.2" customHeight="1" x14ac:dyDescent="0.2">
      <c r="A149" s="26"/>
      <c r="B149" s="138"/>
      <c r="C149" s="139" t="s">
        <v>238</v>
      </c>
      <c r="D149" s="139" t="s">
        <v>125</v>
      </c>
      <c r="E149" s="140" t="s">
        <v>215</v>
      </c>
      <c r="F149" s="141" t="s">
        <v>216</v>
      </c>
      <c r="G149" s="142" t="s">
        <v>141</v>
      </c>
      <c r="H149" s="143">
        <v>130</v>
      </c>
      <c r="I149" s="144"/>
      <c r="J149" s="144">
        <f t="shared" si="20"/>
        <v>0</v>
      </c>
      <c r="K149" s="145"/>
      <c r="L149" s="27"/>
      <c r="M149" s="146" t="s">
        <v>1</v>
      </c>
      <c r="N149" s="147" t="s">
        <v>37</v>
      </c>
      <c r="O149" s="148">
        <v>0</v>
      </c>
      <c r="P149" s="148">
        <f t="shared" si="21"/>
        <v>0</v>
      </c>
      <c r="Q149" s="148">
        <v>3.9987163029525001E-5</v>
      </c>
      <c r="R149" s="148">
        <f t="shared" si="22"/>
        <v>5.1983311938382498E-3</v>
      </c>
      <c r="S149" s="148">
        <v>0</v>
      </c>
      <c r="T149" s="149">
        <f t="shared" si="2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0" t="s">
        <v>129</v>
      </c>
      <c r="AT149" s="150" t="s">
        <v>125</v>
      </c>
      <c r="AU149" s="150" t="s">
        <v>130</v>
      </c>
      <c r="AY149" s="14" t="s">
        <v>123</v>
      </c>
      <c r="BE149" s="151">
        <f t="shared" si="24"/>
        <v>0</v>
      </c>
      <c r="BF149" s="151">
        <f t="shared" si="25"/>
        <v>0</v>
      </c>
      <c r="BG149" s="151">
        <f t="shared" si="26"/>
        <v>0</v>
      </c>
      <c r="BH149" s="151">
        <f t="shared" si="27"/>
        <v>0</v>
      </c>
      <c r="BI149" s="151">
        <f t="shared" si="28"/>
        <v>0</v>
      </c>
      <c r="BJ149" s="14" t="s">
        <v>130</v>
      </c>
      <c r="BK149" s="151">
        <f t="shared" si="29"/>
        <v>0</v>
      </c>
      <c r="BL149" s="14" t="s">
        <v>129</v>
      </c>
      <c r="BM149" s="150" t="s">
        <v>328</v>
      </c>
    </row>
    <row r="150" spans="1:65" s="2" customFormat="1" ht="24.2" customHeight="1" x14ac:dyDescent="0.2">
      <c r="A150" s="26"/>
      <c r="B150" s="138"/>
      <c r="C150" s="139" t="s">
        <v>243</v>
      </c>
      <c r="D150" s="139" t="s">
        <v>125</v>
      </c>
      <c r="E150" s="140" t="s">
        <v>227</v>
      </c>
      <c r="F150" s="141" t="s">
        <v>228</v>
      </c>
      <c r="G150" s="142" t="s">
        <v>141</v>
      </c>
      <c r="H150" s="143">
        <v>130</v>
      </c>
      <c r="I150" s="144"/>
      <c r="J150" s="144">
        <f t="shared" si="20"/>
        <v>0</v>
      </c>
      <c r="K150" s="145"/>
      <c r="L150" s="27"/>
      <c r="M150" s="146" t="s">
        <v>1</v>
      </c>
      <c r="N150" s="147" t="s">
        <v>37</v>
      </c>
      <c r="O150" s="148">
        <v>0</v>
      </c>
      <c r="P150" s="148">
        <f t="shared" si="21"/>
        <v>0</v>
      </c>
      <c r="Q150" s="148">
        <v>3.4980744544287502E-6</v>
      </c>
      <c r="R150" s="148">
        <f t="shared" si="22"/>
        <v>4.5474967907573754E-4</v>
      </c>
      <c r="S150" s="148">
        <v>0</v>
      </c>
      <c r="T150" s="149">
        <f t="shared" si="23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50" t="s">
        <v>129</v>
      </c>
      <c r="AT150" s="150" t="s">
        <v>125</v>
      </c>
      <c r="AU150" s="150" t="s">
        <v>130</v>
      </c>
      <c r="AY150" s="14" t="s">
        <v>123</v>
      </c>
      <c r="BE150" s="151">
        <f t="shared" si="24"/>
        <v>0</v>
      </c>
      <c r="BF150" s="151">
        <f t="shared" si="25"/>
        <v>0</v>
      </c>
      <c r="BG150" s="151">
        <f t="shared" si="26"/>
        <v>0</v>
      </c>
      <c r="BH150" s="151">
        <f t="shared" si="27"/>
        <v>0</v>
      </c>
      <c r="BI150" s="151">
        <f t="shared" si="28"/>
        <v>0</v>
      </c>
      <c r="BJ150" s="14" t="s">
        <v>130</v>
      </c>
      <c r="BK150" s="151">
        <f t="shared" si="29"/>
        <v>0</v>
      </c>
      <c r="BL150" s="14" t="s">
        <v>129</v>
      </c>
      <c r="BM150" s="150" t="s">
        <v>329</v>
      </c>
    </row>
    <row r="151" spans="1:65" s="2" customFormat="1" ht="24.2" customHeight="1" x14ac:dyDescent="0.2">
      <c r="A151" s="26"/>
      <c r="B151" s="138"/>
      <c r="C151" s="139" t="s">
        <v>247</v>
      </c>
      <c r="D151" s="139" t="s">
        <v>125</v>
      </c>
      <c r="E151" s="140" t="s">
        <v>330</v>
      </c>
      <c r="F151" s="141" t="s">
        <v>331</v>
      </c>
      <c r="G151" s="142" t="s">
        <v>141</v>
      </c>
      <c r="H151" s="143">
        <v>70</v>
      </c>
      <c r="I151" s="144"/>
      <c r="J151" s="144">
        <f t="shared" si="20"/>
        <v>0</v>
      </c>
      <c r="K151" s="145"/>
      <c r="L151" s="27"/>
      <c r="M151" s="146" t="s">
        <v>1</v>
      </c>
      <c r="N151" s="147" t="s">
        <v>37</v>
      </c>
      <c r="O151" s="148">
        <v>0.27</v>
      </c>
      <c r="P151" s="148">
        <f t="shared" si="21"/>
        <v>18.900000000000002</v>
      </c>
      <c r="Q151" s="148">
        <v>0.14041000000000001</v>
      </c>
      <c r="R151" s="148">
        <f t="shared" si="22"/>
        <v>9.8287000000000013</v>
      </c>
      <c r="S151" s="148">
        <v>0</v>
      </c>
      <c r="T151" s="149">
        <f t="shared" si="23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50" t="s">
        <v>129</v>
      </c>
      <c r="AT151" s="150" t="s">
        <v>125</v>
      </c>
      <c r="AU151" s="150" t="s">
        <v>130</v>
      </c>
      <c r="AY151" s="14" t="s">
        <v>123</v>
      </c>
      <c r="BE151" s="151">
        <f t="shared" si="24"/>
        <v>0</v>
      </c>
      <c r="BF151" s="151">
        <f t="shared" si="25"/>
        <v>0</v>
      </c>
      <c r="BG151" s="151">
        <f t="shared" si="26"/>
        <v>0</v>
      </c>
      <c r="BH151" s="151">
        <f t="shared" si="27"/>
        <v>0</v>
      </c>
      <c r="BI151" s="151">
        <f t="shared" si="28"/>
        <v>0</v>
      </c>
      <c r="BJ151" s="14" t="s">
        <v>130</v>
      </c>
      <c r="BK151" s="151">
        <f t="shared" si="29"/>
        <v>0</v>
      </c>
      <c r="BL151" s="14" t="s">
        <v>129</v>
      </c>
      <c r="BM151" s="150" t="s">
        <v>332</v>
      </c>
    </row>
    <row r="152" spans="1:65" s="2" customFormat="1" ht="24.2" customHeight="1" x14ac:dyDescent="0.2">
      <c r="A152" s="26"/>
      <c r="B152" s="138"/>
      <c r="C152" s="152" t="s">
        <v>251</v>
      </c>
      <c r="D152" s="152" t="s">
        <v>177</v>
      </c>
      <c r="E152" s="153" t="s">
        <v>333</v>
      </c>
      <c r="F152" s="154" t="s">
        <v>334</v>
      </c>
      <c r="G152" s="155" t="s">
        <v>241</v>
      </c>
      <c r="H152" s="156">
        <v>70</v>
      </c>
      <c r="I152" s="157"/>
      <c r="J152" s="157">
        <f t="shared" si="20"/>
        <v>0</v>
      </c>
      <c r="K152" s="158"/>
      <c r="L152" s="159"/>
      <c r="M152" s="160" t="s">
        <v>1</v>
      </c>
      <c r="N152" s="161" t="s">
        <v>37</v>
      </c>
      <c r="O152" s="148">
        <v>0</v>
      </c>
      <c r="P152" s="148">
        <f t="shared" si="21"/>
        <v>0</v>
      </c>
      <c r="Q152" s="148">
        <v>6.5000000000000002E-2</v>
      </c>
      <c r="R152" s="148">
        <f t="shared" si="22"/>
        <v>4.55</v>
      </c>
      <c r="S152" s="148">
        <v>0</v>
      </c>
      <c r="T152" s="149">
        <f t="shared" si="23"/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0" t="s">
        <v>156</v>
      </c>
      <c r="AT152" s="150" t="s">
        <v>177</v>
      </c>
      <c r="AU152" s="150" t="s">
        <v>130</v>
      </c>
      <c r="AY152" s="14" t="s">
        <v>123</v>
      </c>
      <c r="BE152" s="151">
        <f t="shared" si="24"/>
        <v>0</v>
      </c>
      <c r="BF152" s="151">
        <f t="shared" si="25"/>
        <v>0</v>
      </c>
      <c r="BG152" s="151">
        <f t="shared" si="26"/>
        <v>0</v>
      </c>
      <c r="BH152" s="151">
        <f t="shared" si="27"/>
        <v>0</v>
      </c>
      <c r="BI152" s="151">
        <f t="shared" si="28"/>
        <v>0</v>
      </c>
      <c r="BJ152" s="14" t="s">
        <v>130</v>
      </c>
      <c r="BK152" s="151">
        <f t="shared" si="29"/>
        <v>0</v>
      </c>
      <c r="BL152" s="14" t="s">
        <v>129</v>
      </c>
      <c r="BM152" s="150" t="s">
        <v>335</v>
      </c>
    </row>
    <row r="153" spans="1:65" s="2" customFormat="1" ht="24.2" customHeight="1" x14ac:dyDescent="0.2">
      <c r="A153" s="26"/>
      <c r="B153" s="138"/>
      <c r="C153" s="139" t="s">
        <v>255</v>
      </c>
      <c r="D153" s="139" t="s">
        <v>125</v>
      </c>
      <c r="E153" s="140" t="s">
        <v>336</v>
      </c>
      <c r="F153" s="141" t="s">
        <v>337</v>
      </c>
      <c r="G153" s="142" t="s">
        <v>141</v>
      </c>
      <c r="H153" s="143">
        <v>150</v>
      </c>
      <c r="I153" s="144"/>
      <c r="J153" s="144">
        <f t="shared" si="20"/>
        <v>0</v>
      </c>
      <c r="K153" s="145"/>
      <c r="L153" s="27"/>
      <c r="M153" s="146" t="s">
        <v>1</v>
      </c>
      <c r="N153" s="147" t="s">
        <v>37</v>
      </c>
      <c r="O153" s="148">
        <v>0.27</v>
      </c>
      <c r="P153" s="148">
        <f t="shared" si="21"/>
        <v>40.5</v>
      </c>
      <c r="Q153" s="148">
        <v>0.15223</v>
      </c>
      <c r="R153" s="148">
        <f t="shared" si="22"/>
        <v>22.834500000000002</v>
      </c>
      <c r="S153" s="148">
        <v>0</v>
      </c>
      <c r="T153" s="149">
        <f t="shared" si="23"/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0" t="s">
        <v>129</v>
      </c>
      <c r="AT153" s="150" t="s">
        <v>125</v>
      </c>
      <c r="AU153" s="150" t="s">
        <v>130</v>
      </c>
      <c r="AY153" s="14" t="s">
        <v>123</v>
      </c>
      <c r="BE153" s="151">
        <f t="shared" si="24"/>
        <v>0</v>
      </c>
      <c r="BF153" s="151">
        <f t="shared" si="25"/>
        <v>0</v>
      </c>
      <c r="BG153" s="151">
        <f t="shared" si="26"/>
        <v>0</v>
      </c>
      <c r="BH153" s="151">
        <f t="shared" si="27"/>
        <v>0</v>
      </c>
      <c r="BI153" s="151">
        <f t="shared" si="28"/>
        <v>0</v>
      </c>
      <c r="BJ153" s="14" t="s">
        <v>130</v>
      </c>
      <c r="BK153" s="151">
        <f t="shared" si="29"/>
        <v>0</v>
      </c>
      <c r="BL153" s="14" t="s">
        <v>129</v>
      </c>
      <c r="BM153" s="150" t="s">
        <v>338</v>
      </c>
    </row>
    <row r="154" spans="1:65" s="2" customFormat="1" ht="24.2" customHeight="1" x14ac:dyDescent="0.2">
      <c r="A154" s="26"/>
      <c r="B154" s="138"/>
      <c r="C154" s="152" t="s">
        <v>259</v>
      </c>
      <c r="D154" s="152" t="s">
        <v>177</v>
      </c>
      <c r="E154" s="153" t="s">
        <v>339</v>
      </c>
      <c r="F154" s="154" t="s">
        <v>340</v>
      </c>
      <c r="G154" s="155" t="s">
        <v>241</v>
      </c>
      <c r="H154" s="156">
        <v>151.5</v>
      </c>
      <c r="I154" s="157"/>
      <c r="J154" s="157">
        <f t="shared" si="20"/>
        <v>0</v>
      </c>
      <c r="K154" s="158"/>
      <c r="L154" s="159"/>
      <c r="M154" s="160" t="s">
        <v>1</v>
      </c>
      <c r="N154" s="161" t="s">
        <v>37</v>
      </c>
      <c r="O154" s="148">
        <v>0</v>
      </c>
      <c r="P154" s="148">
        <f t="shared" si="21"/>
        <v>0</v>
      </c>
      <c r="Q154" s="148">
        <v>2.3E-2</v>
      </c>
      <c r="R154" s="148">
        <f t="shared" si="22"/>
        <v>3.4845000000000002</v>
      </c>
      <c r="S154" s="148">
        <v>0</v>
      </c>
      <c r="T154" s="149">
        <f t="shared" si="23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0" t="s">
        <v>156</v>
      </c>
      <c r="AT154" s="150" t="s">
        <v>177</v>
      </c>
      <c r="AU154" s="150" t="s">
        <v>130</v>
      </c>
      <c r="AY154" s="14" t="s">
        <v>123</v>
      </c>
      <c r="BE154" s="151">
        <f t="shared" si="24"/>
        <v>0</v>
      </c>
      <c r="BF154" s="151">
        <f t="shared" si="25"/>
        <v>0</v>
      </c>
      <c r="BG154" s="151">
        <f t="shared" si="26"/>
        <v>0</v>
      </c>
      <c r="BH154" s="151">
        <f t="shared" si="27"/>
        <v>0</v>
      </c>
      <c r="BI154" s="151">
        <f t="shared" si="28"/>
        <v>0</v>
      </c>
      <c r="BJ154" s="14" t="s">
        <v>130</v>
      </c>
      <c r="BK154" s="151">
        <f t="shared" si="29"/>
        <v>0</v>
      </c>
      <c r="BL154" s="14" t="s">
        <v>129</v>
      </c>
      <c r="BM154" s="150" t="s">
        <v>341</v>
      </c>
    </row>
    <row r="155" spans="1:65" s="2" customFormat="1" ht="24.2" customHeight="1" x14ac:dyDescent="0.2">
      <c r="A155" s="26"/>
      <c r="B155" s="138"/>
      <c r="C155" s="139" t="s">
        <v>265</v>
      </c>
      <c r="D155" s="139" t="s">
        <v>125</v>
      </c>
      <c r="E155" s="140" t="s">
        <v>244</v>
      </c>
      <c r="F155" s="141" t="s">
        <v>245</v>
      </c>
      <c r="G155" s="142" t="s">
        <v>141</v>
      </c>
      <c r="H155" s="143">
        <v>70</v>
      </c>
      <c r="I155" s="144"/>
      <c r="J155" s="144">
        <f t="shared" si="20"/>
        <v>0</v>
      </c>
      <c r="K155" s="145"/>
      <c r="L155" s="27"/>
      <c r="M155" s="146" t="s">
        <v>1</v>
      </c>
      <c r="N155" s="147" t="s">
        <v>37</v>
      </c>
      <c r="O155" s="148">
        <v>0.29499999999999998</v>
      </c>
      <c r="P155" s="148">
        <f t="shared" si="21"/>
        <v>20.65</v>
      </c>
      <c r="Q155" s="148">
        <v>0</v>
      </c>
      <c r="R155" s="148">
        <f t="shared" si="22"/>
        <v>0</v>
      </c>
      <c r="S155" s="148">
        <v>0</v>
      </c>
      <c r="T155" s="149">
        <f t="shared" si="23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50" t="s">
        <v>129</v>
      </c>
      <c r="AT155" s="150" t="s">
        <v>125</v>
      </c>
      <c r="AU155" s="150" t="s">
        <v>130</v>
      </c>
      <c r="AY155" s="14" t="s">
        <v>123</v>
      </c>
      <c r="BE155" s="151">
        <f t="shared" si="24"/>
        <v>0</v>
      </c>
      <c r="BF155" s="151">
        <f t="shared" si="25"/>
        <v>0</v>
      </c>
      <c r="BG155" s="151">
        <f t="shared" si="26"/>
        <v>0</v>
      </c>
      <c r="BH155" s="151">
        <f t="shared" si="27"/>
        <v>0</v>
      </c>
      <c r="BI155" s="151">
        <f t="shared" si="28"/>
        <v>0</v>
      </c>
      <c r="BJ155" s="14" t="s">
        <v>130</v>
      </c>
      <c r="BK155" s="151">
        <f t="shared" si="29"/>
        <v>0</v>
      </c>
      <c r="BL155" s="14" t="s">
        <v>129</v>
      </c>
      <c r="BM155" s="150" t="s">
        <v>342</v>
      </c>
    </row>
    <row r="156" spans="1:65" s="2" customFormat="1" ht="14.45" customHeight="1" x14ac:dyDescent="0.2">
      <c r="A156" s="26"/>
      <c r="B156" s="138"/>
      <c r="C156" s="139" t="s">
        <v>176</v>
      </c>
      <c r="D156" s="139" t="s">
        <v>125</v>
      </c>
      <c r="E156" s="140" t="s">
        <v>248</v>
      </c>
      <c r="F156" s="141" t="s">
        <v>249</v>
      </c>
      <c r="G156" s="142" t="s">
        <v>170</v>
      </c>
      <c r="H156" s="143">
        <v>14</v>
      </c>
      <c r="I156" s="144"/>
      <c r="J156" s="144">
        <f t="shared" si="20"/>
        <v>0</v>
      </c>
      <c r="K156" s="145"/>
      <c r="L156" s="27"/>
      <c r="M156" s="146" t="s">
        <v>1</v>
      </c>
      <c r="N156" s="147" t="s">
        <v>37</v>
      </c>
      <c r="O156" s="148">
        <v>0</v>
      </c>
      <c r="P156" s="148">
        <f t="shared" si="21"/>
        <v>0</v>
      </c>
      <c r="Q156" s="148">
        <v>0</v>
      </c>
      <c r="R156" s="148">
        <f t="shared" si="22"/>
        <v>0</v>
      </c>
      <c r="S156" s="148">
        <v>0</v>
      </c>
      <c r="T156" s="149">
        <f t="shared" si="23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50" t="s">
        <v>129</v>
      </c>
      <c r="AT156" s="150" t="s">
        <v>125</v>
      </c>
      <c r="AU156" s="150" t="s">
        <v>130</v>
      </c>
      <c r="AY156" s="14" t="s">
        <v>123</v>
      </c>
      <c r="BE156" s="151">
        <f t="shared" si="24"/>
        <v>0</v>
      </c>
      <c r="BF156" s="151">
        <f t="shared" si="25"/>
        <v>0</v>
      </c>
      <c r="BG156" s="151">
        <f t="shared" si="26"/>
        <v>0</v>
      </c>
      <c r="BH156" s="151">
        <f t="shared" si="27"/>
        <v>0</v>
      </c>
      <c r="BI156" s="151">
        <f t="shared" si="28"/>
        <v>0</v>
      </c>
      <c r="BJ156" s="14" t="s">
        <v>130</v>
      </c>
      <c r="BK156" s="151">
        <f t="shared" si="29"/>
        <v>0</v>
      </c>
      <c r="BL156" s="14" t="s">
        <v>129</v>
      </c>
      <c r="BM156" s="150" t="s">
        <v>343</v>
      </c>
    </row>
    <row r="157" spans="1:65" s="2" customFormat="1" ht="24.2" customHeight="1" x14ac:dyDescent="0.2">
      <c r="A157" s="26"/>
      <c r="B157" s="138"/>
      <c r="C157" s="139" t="s">
        <v>344</v>
      </c>
      <c r="D157" s="139" t="s">
        <v>125</v>
      </c>
      <c r="E157" s="140" t="s">
        <v>252</v>
      </c>
      <c r="F157" s="141" t="s">
        <v>253</v>
      </c>
      <c r="G157" s="142" t="s">
        <v>170</v>
      </c>
      <c r="H157" s="143">
        <v>280</v>
      </c>
      <c r="I157" s="144"/>
      <c r="J157" s="144">
        <f t="shared" si="20"/>
        <v>0</v>
      </c>
      <c r="K157" s="145"/>
      <c r="L157" s="27"/>
      <c r="M157" s="146" t="s">
        <v>1</v>
      </c>
      <c r="N157" s="147" t="s">
        <v>37</v>
      </c>
      <c r="O157" s="148">
        <v>0</v>
      </c>
      <c r="P157" s="148">
        <f t="shared" si="21"/>
        <v>0</v>
      </c>
      <c r="Q157" s="148">
        <v>0</v>
      </c>
      <c r="R157" s="148">
        <f t="shared" si="22"/>
        <v>0</v>
      </c>
      <c r="S157" s="148">
        <v>0</v>
      </c>
      <c r="T157" s="149">
        <f t="shared" si="23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0" t="s">
        <v>129</v>
      </c>
      <c r="AT157" s="150" t="s">
        <v>125</v>
      </c>
      <c r="AU157" s="150" t="s">
        <v>130</v>
      </c>
      <c r="AY157" s="14" t="s">
        <v>123</v>
      </c>
      <c r="BE157" s="151">
        <f t="shared" si="24"/>
        <v>0</v>
      </c>
      <c r="BF157" s="151">
        <f t="shared" si="25"/>
        <v>0</v>
      </c>
      <c r="BG157" s="151">
        <f t="shared" si="26"/>
        <v>0</v>
      </c>
      <c r="BH157" s="151">
        <f t="shared" si="27"/>
        <v>0</v>
      </c>
      <c r="BI157" s="151">
        <f t="shared" si="28"/>
        <v>0</v>
      </c>
      <c r="BJ157" s="14" t="s">
        <v>130</v>
      </c>
      <c r="BK157" s="151">
        <f t="shared" si="29"/>
        <v>0</v>
      </c>
      <c r="BL157" s="14" t="s">
        <v>129</v>
      </c>
      <c r="BM157" s="150" t="s">
        <v>345</v>
      </c>
    </row>
    <row r="158" spans="1:65" s="2" customFormat="1" ht="24.2" customHeight="1" x14ac:dyDescent="0.2">
      <c r="A158" s="26"/>
      <c r="B158" s="138"/>
      <c r="C158" s="139" t="s">
        <v>346</v>
      </c>
      <c r="D158" s="139" t="s">
        <v>125</v>
      </c>
      <c r="E158" s="140" t="s">
        <v>256</v>
      </c>
      <c r="F158" s="141" t="s">
        <v>257</v>
      </c>
      <c r="G158" s="142" t="s">
        <v>170</v>
      </c>
      <c r="H158" s="143">
        <v>14</v>
      </c>
      <c r="I158" s="144"/>
      <c r="J158" s="144">
        <f t="shared" si="20"/>
        <v>0</v>
      </c>
      <c r="K158" s="145"/>
      <c r="L158" s="27"/>
      <c r="M158" s="146" t="s">
        <v>1</v>
      </c>
      <c r="N158" s="147" t="s">
        <v>37</v>
      </c>
      <c r="O158" s="148">
        <v>0</v>
      </c>
      <c r="P158" s="148">
        <f t="shared" si="21"/>
        <v>0</v>
      </c>
      <c r="Q158" s="148">
        <v>0</v>
      </c>
      <c r="R158" s="148">
        <f t="shared" si="22"/>
        <v>0</v>
      </c>
      <c r="S158" s="148">
        <v>0</v>
      </c>
      <c r="T158" s="149">
        <f t="shared" si="23"/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50" t="s">
        <v>129</v>
      </c>
      <c r="AT158" s="150" t="s">
        <v>125</v>
      </c>
      <c r="AU158" s="150" t="s">
        <v>130</v>
      </c>
      <c r="AY158" s="14" t="s">
        <v>123</v>
      </c>
      <c r="BE158" s="151">
        <f t="shared" si="24"/>
        <v>0</v>
      </c>
      <c r="BF158" s="151">
        <f t="shared" si="25"/>
        <v>0</v>
      </c>
      <c r="BG158" s="151">
        <f t="shared" si="26"/>
        <v>0</v>
      </c>
      <c r="BH158" s="151">
        <f t="shared" si="27"/>
        <v>0</v>
      </c>
      <c r="BI158" s="151">
        <f t="shared" si="28"/>
        <v>0</v>
      </c>
      <c r="BJ158" s="14" t="s">
        <v>130</v>
      </c>
      <c r="BK158" s="151">
        <f t="shared" si="29"/>
        <v>0</v>
      </c>
      <c r="BL158" s="14" t="s">
        <v>129</v>
      </c>
      <c r="BM158" s="150" t="s">
        <v>347</v>
      </c>
    </row>
    <row r="159" spans="1:65" s="2" customFormat="1" ht="14.45" customHeight="1" x14ac:dyDescent="0.2">
      <c r="A159" s="26"/>
      <c r="B159" s="138"/>
      <c r="C159" s="139" t="s">
        <v>348</v>
      </c>
      <c r="D159" s="139" t="s">
        <v>125</v>
      </c>
      <c r="E159" s="140" t="s">
        <v>260</v>
      </c>
      <c r="F159" s="141" t="s">
        <v>261</v>
      </c>
      <c r="G159" s="142" t="s">
        <v>170</v>
      </c>
      <c r="H159" s="143">
        <v>14</v>
      </c>
      <c r="I159" s="144"/>
      <c r="J159" s="144">
        <f t="shared" si="20"/>
        <v>0</v>
      </c>
      <c r="K159" s="145"/>
      <c r="L159" s="27"/>
      <c r="M159" s="146" t="s">
        <v>1</v>
      </c>
      <c r="N159" s="147" t="s">
        <v>37</v>
      </c>
      <c r="O159" s="148">
        <v>0</v>
      </c>
      <c r="P159" s="148">
        <f t="shared" si="21"/>
        <v>0</v>
      </c>
      <c r="Q159" s="148">
        <v>0</v>
      </c>
      <c r="R159" s="148">
        <f t="shared" si="22"/>
        <v>0</v>
      </c>
      <c r="S159" s="148">
        <v>0</v>
      </c>
      <c r="T159" s="149">
        <f t="shared" si="23"/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50" t="s">
        <v>129</v>
      </c>
      <c r="AT159" s="150" t="s">
        <v>125</v>
      </c>
      <c r="AU159" s="150" t="s">
        <v>130</v>
      </c>
      <c r="AY159" s="14" t="s">
        <v>123</v>
      </c>
      <c r="BE159" s="151">
        <f t="shared" si="24"/>
        <v>0</v>
      </c>
      <c r="BF159" s="151">
        <f t="shared" si="25"/>
        <v>0</v>
      </c>
      <c r="BG159" s="151">
        <f t="shared" si="26"/>
        <v>0</v>
      </c>
      <c r="BH159" s="151">
        <f t="shared" si="27"/>
        <v>0</v>
      </c>
      <c r="BI159" s="151">
        <f t="shared" si="28"/>
        <v>0</v>
      </c>
      <c r="BJ159" s="14" t="s">
        <v>130</v>
      </c>
      <c r="BK159" s="151">
        <f t="shared" si="29"/>
        <v>0</v>
      </c>
      <c r="BL159" s="14" t="s">
        <v>129</v>
      </c>
      <c r="BM159" s="150" t="s">
        <v>349</v>
      </c>
    </row>
    <row r="160" spans="1:65" s="12" customFormat="1" ht="22.9" customHeight="1" x14ac:dyDescent="0.2">
      <c r="B160" s="126"/>
      <c r="D160" s="127" t="s">
        <v>70</v>
      </c>
      <c r="E160" s="136" t="s">
        <v>263</v>
      </c>
      <c r="F160" s="136" t="s">
        <v>264</v>
      </c>
      <c r="J160" s="137">
        <f>BK160</f>
        <v>0</v>
      </c>
      <c r="L160" s="126"/>
      <c r="M160" s="130"/>
      <c r="N160" s="131"/>
      <c r="O160" s="131"/>
      <c r="P160" s="132">
        <f>P161</f>
        <v>185.26255800000001</v>
      </c>
      <c r="Q160" s="131"/>
      <c r="R160" s="132">
        <f>R161</f>
        <v>0</v>
      </c>
      <c r="S160" s="131"/>
      <c r="T160" s="133">
        <f>T161</f>
        <v>0</v>
      </c>
      <c r="AR160" s="127" t="s">
        <v>79</v>
      </c>
      <c r="AT160" s="134" t="s">
        <v>70</v>
      </c>
      <c r="AU160" s="134" t="s">
        <v>79</v>
      </c>
      <c r="AY160" s="127" t="s">
        <v>123</v>
      </c>
      <c r="BK160" s="135">
        <f>BK161</f>
        <v>0</v>
      </c>
    </row>
    <row r="161" spans="1:65" s="2" customFormat="1" ht="24.2" customHeight="1" x14ac:dyDescent="0.2">
      <c r="A161" s="26"/>
      <c r="B161" s="138"/>
      <c r="C161" s="139" t="s">
        <v>172</v>
      </c>
      <c r="D161" s="139" t="s">
        <v>125</v>
      </c>
      <c r="E161" s="140" t="s">
        <v>266</v>
      </c>
      <c r="F161" s="141" t="s">
        <v>267</v>
      </c>
      <c r="G161" s="142" t="s">
        <v>170</v>
      </c>
      <c r="H161" s="143">
        <v>471.40600000000001</v>
      </c>
      <c r="I161" s="144"/>
      <c r="J161" s="144">
        <f>ROUND(I161*H161,2)</f>
        <v>0</v>
      </c>
      <c r="K161" s="145"/>
      <c r="L161" s="27"/>
      <c r="M161" s="162" t="s">
        <v>1</v>
      </c>
      <c r="N161" s="163" t="s">
        <v>37</v>
      </c>
      <c r="O161" s="164">
        <v>0.39300000000000002</v>
      </c>
      <c r="P161" s="164">
        <f>O161*H161</f>
        <v>185.26255800000001</v>
      </c>
      <c r="Q161" s="164">
        <v>0</v>
      </c>
      <c r="R161" s="164">
        <f>Q161*H161</f>
        <v>0</v>
      </c>
      <c r="S161" s="164">
        <v>0</v>
      </c>
      <c r="T161" s="165">
        <f>S161*H161</f>
        <v>0</v>
      </c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R161" s="150" t="s">
        <v>129</v>
      </c>
      <c r="AT161" s="150" t="s">
        <v>125</v>
      </c>
      <c r="AU161" s="150" t="s">
        <v>130</v>
      </c>
      <c r="AY161" s="14" t="s">
        <v>123</v>
      </c>
      <c r="BE161" s="151">
        <f>IF(N161="základná",J161,0)</f>
        <v>0</v>
      </c>
      <c r="BF161" s="151">
        <f>IF(N161="znížená",J161,0)</f>
        <v>0</v>
      </c>
      <c r="BG161" s="151">
        <f>IF(N161="zákl. prenesená",J161,0)</f>
        <v>0</v>
      </c>
      <c r="BH161" s="151">
        <f>IF(N161="zníž. prenesená",J161,0)</f>
        <v>0</v>
      </c>
      <c r="BI161" s="151">
        <f>IF(N161="nulová",J161,0)</f>
        <v>0</v>
      </c>
      <c r="BJ161" s="14" t="s">
        <v>130</v>
      </c>
      <c r="BK161" s="151">
        <f>ROUND(I161*H161,2)</f>
        <v>0</v>
      </c>
      <c r="BL161" s="14" t="s">
        <v>129</v>
      </c>
      <c r="BM161" s="150" t="s">
        <v>350</v>
      </c>
    </row>
    <row r="162" spans="1:65" s="2" customFormat="1" ht="6.95" customHeight="1" x14ac:dyDescent="0.2">
      <c r="A162" s="26"/>
      <c r="B162" s="41"/>
      <c r="C162" s="42"/>
      <c r="D162" s="42"/>
      <c r="E162" s="42"/>
      <c r="F162" s="42"/>
      <c r="G162" s="42"/>
      <c r="H162" s="42"/>
      <c r="I162" s="42"/>
      <c r="J162" s="42"/>
      <c r="K162" s="42"/>
      <c r="L162" s="27"/>
      <c r="M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</row>
  </sheetData>
  <autoFilter ref="C120:K161"/>
  <mergeCells count="9">
    <mergeCell ref="E87:H87"/>
    <mergeCell ref="E111:H111"/>
    <mergeCell ref="E113:H113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85"/>
  <sheetViews>
    <sheetView showGridLines="0" topLeftCell="A103" workbookViewId="0">
      <selection activeCell="I123" sqref="I123:I185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86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customHeight="1" x14ac:dyDescent="0.2">
      <c r="A9" s="26"/>
      <c r="B9" s="27"/>
      <c r="C9" s="26"/>
      <c r="D9" s="26"/>
      <c r="E9" s="191" t="s">
        <v>351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ROUND(J120,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ROUND((SUM(BE120:BE184)),  2)</f>
        <v>0</v>
      </c>
      <c r="G33" s="26"/>
      <c r="H33" s="26"/>
      <c r="I33" s="95">
        <v>0.2</v>
      </c>
      <c r="J33" s="94">
        <f>ROUND(((SUM(BE120:BE184))*I33),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ROUND((SUM(BF120:BF184)),  2)</f>
        <v>0</v>
      </c>
      <c r="G34" s="26"/>
      <c r="H34" s="26"/>
      <c r="I34" s="95">
        <v>0.2</v>
      </c>
      <c r="J34" s="94">
        <f>ROUND(((SUM(BF120:BF184))*I34),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ROUND((SUM(BG120:BG184)),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ROUND((SUM(BH120:BH184)),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ROUND((SUM(BI120:BI184)),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customHeight="1" x14ac:dyDescent="0.2">
      <c r="A87" s="26"/>
      <c r="B87" s="27"/>
      <c r="C87" s="26"/>
      <c r="D87" s="26"/>
      <c r="E87" s="191" t="str">
        <f>E9</f>
        <v>SO 03 - Parkovisko - poliklinika II.etapa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J120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104</v>
      </c>
      <c r="E97" s="109"/>
      <c r="F97" s="109"/>
      <c r="G97" s="109"/>
      <c r="H97" s="109"/>
      <c r="I97" s="109"/>
      <c r="J97" s="110">
        <f>J121</f>
        <v>0</v>
      </c>
      <c r="L97" s="107"/>
    </row>
    <row r="98" spans="1:31" s="10" customFormat="1" ht="19.899999999999999" customHeight="1" x14ac:dyDescent="0.2">
      <c r="B98" s="111"/>
      <c r="D98" s="112" t="s">
        <v>352</v>
      </c>
      <c r="E98" s="113"/>
      <c r="F98" s="113"/>
      <c r="G98" s="113"/>
      <c r="H98" s="113"/>
      <c r="I98" s="113"/>
      <c r="J98" s="114">
        <f>J122</f>
        <v>0</v>
      </c>
      <c r="L98" s="111"/>
    </row>
    <row r="99" spans="1:31" s="10" customFormat="1" ht="19.899999999999999" customHeight="1" x14ac:dyDescent="0.2">
      <c r="B99" s="111"/>
      <c r="D99" s="112" t="s">
        <v>106</v>
      </c>
      <c r="E99" s="113"/>
      <c r="F99" s="113"/>
      <c r="G99" s="113"/>
      <c r="H99" s="113"/>
      <c r="I99" s="113"/>
      <c r="J99" s="114">
        <f>J147</f>
        <v>0</v>
      </c>
      <c r="L99" s="111"/>
    </row>
    <row r="100" spans="1:31" s="10" customFormat="1" ht="19.899999999999999" customHeight="1" x14ac:dyDescent="0.2">
      <c r="B100" s="111"/>
      <c r="D100" s="112" t="s">
        <v>107</v>
      </c>
      <c r="E100" s="113"/>
      <c r="F100" s="113"/>
      <c r="G100" s="113"/>
      <c r="H100" s="113"/>
      <c r="I100" s="113"/>
      <c r="J100" s="114">
        <f>J158</f>
        <v>0</v>
      </c>
      <c r="L100" s="111"/>
    </row>
    <row r="101" spans="1:31" s="2" customFormat="1" ht="21.75" customHeight="1" x14ac:dyDescent="0.2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3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</row>
    <row r="102" spans="1:31" s="2" customFormat="1" ht="6.95" customHeight="1" x14ac:dyDescent="0.2">
      <c r="A102" s="26"/>
      <c r="B102" s="41"/>
      <c r="C102" s="42"/>
      <c r="D102" s="42"/>
      <c r="E102" s="42"/>
      <c r="F102" s="42"/>
      <c r="G102" s="42"/>
      <c r="H102" s="42"/>
      <c r="I102" s="42"/>
      <c r="J102" s="42"/>
      <c r="K102" s="42"/>
      <c r="L102" s="3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6" spans="1:31" s="2" customFormat="1" ht="6.95" customHeight="1" x14ac:dyDescent="0.2">
      <c r="A106" s="26"/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3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07" spans="1:31" s="2" customFormat="1" ht="24.95" customHeight="1" x14ac:dyDescent="0.2">
      <c r="A107" s="26"/>
      <c r="B107" s="27"/>
      <c r="C107" s="18" t="s">
        <v>109</v>
      </c>
      <c r="D107" s="26"/>
      <c r="E107" s="26"/>
      <c r="F107" s="26"/>
      <c r="G107" s="26"/>
      <c r="H107" s="26"/>
      <c r="I107" s="26"/>
      <c r="J107" s="26"/>
      <c r="K107" s="26"/>
      <c r="L107" s="3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6.95" customHeight="1" x14ac:dyDescent="0.2">
      <c r="A108" s="26"/>
      <c r="B108" s="27"/>
      <c r="C108" s="26"/>
      <c r="D108" s="26"/>
      <c r="E108" s="26"/>
      <c r="F108" s="26"/>
      <c r="G108" s="26"/>
      <c r="H108" s="26"/>
      <c r="I108" s="26"/>
      <c r="J108" s="26"/>
      <c r="K108" s="26"/>
      <c r="L108" s="3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s="2" customFormat="1" ht="12" customHeight="1" x14ac:dyDescent="0.2">
      <c r="A109" s="26"/>
      <c r="B109" s="27"/>
      <c r="C109" s="23" t="s">
        <v>13</v>
      </c>
      <c r="D109" s="26"/>
      <c r="E109" s="26"/>
      <c r="F109" s="26"/>
      <c r="G109" s="26"/>
      <c r="H109" s="26"/>
      <c r="I109" s="26"/>
      <c r="J109" s="26"/>
      <c r="K109" s="26"/>
      <c r="L109" s="3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16.5" customHeight="1" x14ac:dyDescent="0.2">
      <c r="A110" s="26"/>
      <c r="B110" s="27"/>
      <c r="C110" s="26"/>
      <c r="D110" s="26"/>
      <c r="E110" s="201" t="str">
        <f>E7</f>
        <v>Rekonštrukcia spevnených plôch v rámci Mesta Humenné</v>
      </c>
      <c r="F110" s="202"/>
      <c r="G110" s="202"/>
      <c r="H110" s="202"/>
      <c r="I110" s="26"/>
      <c r="J110" s="26"/>
      <c r="K110" s="26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12" customHeight="1" x14ac:dyDescent="0.2">
      <c r="A111" s="26"/>
      <c r="B111" s="27"/>
      <c r="C111" s="23" t="s">
        <v>97</v>
      </c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6.5" customHeight="1" x14ac:dyDescent="0.2">
      <c r="A112" s="26"/>
      <c r="B112" s="27"/>
      <c r="C112" s="26"/>
      <c r="D112" s="26"/>
      <c r="E112" s="191" t="str">
        <f>E9</f>
        <v>SO 03 - Parkovisko - poliklinika II.etapa</v>
      </c>
      <c r="F112" s="200"/>
      <c r="G112" s="200"/>
      <c r="H112" s="200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6.95" customHeight="1" x14ac:dyDescent="0.2">
      <c r="A113" s="26"/>
      <c r="B113" s="27"/>
      <c r="C113" s="26"/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2" customHeight="1" x14ac:dyDescent="0.2">
      <c r="A114" s="26"/>
      <c r="B114" s="27"/>
      <c r="C114" s="23" t="s">
        <v>17</v>
      </c>
      <c r="D114" s="26"/>
      <c r="E114" s="26"/>
      <c r="F114" s="21" t="str">
        <f>F12</f>
        <v>Humenné</v>
      </c>
      <c r="G114" s="26"/>
      <c r="H114" s="26"/>
      <c r="I114" s="23" t="s">
        <v>19</v>
      </c>
      <c r="J114" s="49" t="str">
        <f>IF(J12="","",J12)</f>
        <v>11. 6. 2021</v>
      </c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6.95" customHeight="1" x14ac:dyDescent="0.2">
      <c r="A115" s="26"/>
      <c r="B115" s="27"/>
      <c r="C115" s="26"/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15.2" customHeight="1" x14ac:dyDescent="0.2">
      <c r="A116" s="26"/>
      <c r="B116" s="27"/>
      <c r="C116" s="23" t="s">
        <v>21</v>
      </c>
      <c r="D116" s="26"/>
      <c r="E116" s="26"/>
      <c r="F116" s="21" t="str">
        <f>E15</f>
        <v>Mesto Humenné</v>
      </c>
      <c r="G116" s="26"/>
      <c r="H116" s="26"/>
      <c r="I116" s="23" t="s">
        <v>27</v>
      </c>
      <c r="J116" s="24" t="str">
        <f>E21</f>
        <v xml:space="preserve"> </v>
      </c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15.2" customHeight="1" x14ac:dyDescent="0.2">
      <c r="A117" s="26"/>
      <c r="B117" s="27"/>
      <c r="C117" s="23" t="s">
        <v>25</v>
      </c>
      <c r="D117" s="26"/>
      <c r="E117" s="26"/>
      <c r="F117" s="21" t="str">
        <f>IF(E18="","",E18)</f>
        <v xml:space="preserve"> </v>
      </c>
      <c r="G117" s="26"/>
      <c r="H117" s="26"/>
      <c r="I117" s="23" t="s">
        <v>29</v>
      </c>
      <c r="J117" s="24" t="str">
        <f>E24</f>
        <v xml:space="preserve"> </v>
      </c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0.35" customHeight="1" x14ac:dyDescent="0.2">
      <c r="A118" s="26"/>
      <c r="B118" s="27"/>
      <c r="C118" s="26"/>
      <c r="D118" s="26"/>
      <c r="E118" s="26"/>
      <c r="F118" s="26"/>
      <c r="G118" s="26"/>
      <c r="H118" s="26"/>
      <c r="I118" s="26"/>
      <c r="J118" s="26"/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11" customFormat="1" ht="29.25" customHeight="1" x14ac:dyDescent="0.2">
      <c r="A119" s="115"/>
      <c r="B119" s="116"/>
      <c r="C119" s="117" t="s">
        <v>110</v>
      </c>
      <c r="D119" s="118" t="s">
        <v>56</v>
      </c>
      <c r="E119" s="118" t="s">
        <v>52</v>
      </c>
      <c r="F119" s="118" t="s">
        <v>53</v>
      </c>
      <c r="G119" s="118" t="s">
        <v>111</v>
      </c>
      <c r="H119" s="118" t="s">
        <v>112</v>
      </c>
      <c r="I119" s="118" t="s">
        <v>113</v>
      </c>
      <c r="J119" s="119" t="s">
        <v>101</v>
      </c>
      <c r="K119" s="120" t="s">
        <v>114</v>
      </c>
      <c r="L119" s="121"/>
      <c r="M119" s="56" t="s">
        <v>1</v>
      </c>
      <c r="N119" s="57" t="s">
        <v>35</v>
      </c>
      <c r="O119" s="57" t="s">
        <v>115</v>
      </c>
      <c r="P119" s="57" t="s">
        <v>116</v>
      </c>
      <c r="Q119" s="57" t="s">
        <v>117</v>
      </c>
      <c r="R119" s="57" t="s">
        <v>118</v>
      </c>
      <c r="S119" s="57" t="s">
        <v>119</v>
      </c>
      <c r="T119" s="58" t="s">
        <v>120</v>
      </c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</row>
    <row r="120" spans="1:65" s="2" customFormat="1" ht="22.9" customHeight="1" x14ac:dyDescent="0.25">
      <c r="A120" s="26"/>
      <c r="B120" s="27"/>
      <c r="C120" s="63" t="s">
        <v>102</v>
      </c>
      <c r="D120" s="26"/>
      <c r="E120" s="26"/>
      <c r="F120" s="26"/>
      <c r="G120" s="26"/>
      <c r="H120" s="26"/>
      <c r="I120" s="26"/>
      <c r="J120" s="122">
        <f>BK120</f>
        <v>0</v>
      </c>
      <c r="K120" s="26"/>
      <c r="L120" s="27"/>
      <c r="M120" s="59"/>
      <c r="N120" s="50"/>
      <c r="O120" s="60"/>
      <c r="P120" s="123">
        <f>P121</f>
        <v>342.67310000000003</v>
      </c>
      <c r="Q120" s="60"/>
      <c r="R120" s="123">
        <f>R121</f>
        <v>809.85322783148183</v>
      </c>
      <c r="S120" s="60"/>
      <c r="T120" s="124">
        <f>T121</f>
        <v>0</v>
      </c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T120" s="14" t="s">
        <v>70</v>
      </c>
      <c r="AU120" s="14" t="s">
        <v>103</v>
      </c>
      <c r="BK120" s="125">
        <f>BK121</f>
        <v>0</v>
      </c>
    </row>
    <row r="121" spans="1:65" s="12" customFormat="1" ht="25.9" customHeight="1" x14ac:dyDescent="0.2">
      <c r="B121" s="126"/>
      <c r="D121" s="127" t="s">
        <v>70</v>
      </c>
      <c r="E121" s="128" t="s">
        <v>121</v>
      </c>
      <c r="F121" s="128" t="s">
        <v>122</v>
      </c>
      <c r="J121" s="129">
        <f>BK121</f>
        <v>0</v>
      </c>
      <c r="L121" s="126"/>
      <c r="M121" s="130"/>
      <c r="N121" s="131"/>
      <c r="O121" s="131"/>
      <c r="P121" s="132">
        <f>P122+P147+P158</f>
        <v>342.67310000000003</v>
      </c>
      <c r="Q121" s="131"/>
      <c r="R121" s="132">
        <f>R122+R147+R158</f>
        <v>809.85322783148183</v>
      </c>
      <c r="S121" s="131"/>
      <c r="T121" s="133">
        <f>T122+T147+T158</f>
        <v>0</v>
      </c>
      <c r="AR121" s="127" t="s">
        <v>79</v>
      </c>
      <c r="AT121" s="134" t="s">
        <v>70</v>
      </c>
      <c r="AU121" s="134" t="s">
        <v>71</v>
      </c>
      <c r="AY121" s="127" t="s">
        <v>123</v>
      </c>
      <c r="BK121" s="135">
        <f>BK122+BK147+BK158</f>
        <v>0</v>
      </c>
    </row>
    <row r="122" spans="1:65" s="12" customFormat="1" ht="22.9" customHeight="1" x14ac:dyDescent="0.2">
      <c r="B122" s="126"/>
      <c r="D122" s="127" t="s">
        <v>70</v>
      </c>
      <c r="E122" s="136" t="s">
        <v>79</v>
      </c>
      <c r="F122" s="136" t="s">
        <v>353</v>
      </c>
      <c r="J122" s="137">
        <f>BK122</f>
        <v>0</v>
      </c>
      <c r="L122" s="126"/>
      <c r="M122" s="130"/>
      <c r="N122" s="131"/>
      <c r="O122" s="131"/>
      <c r="P122" s="132">
        <f>SUM(P123:P146)</f>
        <v>28.703499999999998</v>
      </c>
      <c r="Q122" s="131"/>
      <c r="R122" s="132">
        <f>SUM(R123:R146)</f>
        <v>6.4249650000000003</v>
      </c>
      <c r="S122" s="131"/>
      <c r="T122" s="133">
        <f>SUM(T123:T146)</f>
        <v>0</v>
      </c>
      <c r="AR122" s="127" t="s">
        <v>79</v>
      </c>
      <c r="AT122" s="134" t="s">
        <v>70</v>
      </c>
      <c r="AU122" s="134" t="s">
        <v>79</v>
      </c>
      <c r="AY122" s="127" t="s">
        <v>123</v>
      </c>
      <c r="BK122" s="135">
        <f>SUM(BK123:BK146)</f>
        <v>0</v>
      </c>
    </row>
    <row r="123" spans="1:65" s="2" customFormat="1" ht="14.45" customHeight="1" x14ac:dyDescent="0.2">
      <c r="A123" s="26"/>
      <c r="B123" s="138"/>
      <c r="C123" s="139" t="s">
        <v>79</v>
      </c>
      <c r="D123" s="139" t="s">
        <v>125</v>
      </c>
      <c r="E123" s="140" t="s">
        <v>354</v>
      </c>
      <c r="F123" s="141" t="s">
        <v>355</v>
      </c>
      <c r="G123" s="142" t="s">
        <v>241</v>
      </c>
      <c r="H123" s="143">
        <v>1</v>
      </c>
      <c r="I123" s="144"/>
      <c r="J123" s="144">
        <f t="shared" ref="J123:J146" si="0">ROUND(I123*H123,2)</f>
        <v>0</v>
      </c>
      <c r="K123" s="145"/>
      <c r="L123" s="27"/>
      <c r="M123" s="146" t="s">
        <v>1</v>
      </c>
      <c r="N123" s="147" t="s">
        <v>37</v>
      </c>
      <c r="O123" s="148">
        <v>0</v>
      </c>
      <c r="P123" s="148">
        <f t="shared" ref="P123:P146" si="1">O123*H123</f>
        <v>0</v>
      </c>
      <c r="Q123" s="148">
        <v>0</v>
      </c>
      <c r="R123" s="148">
        <f t="shared" ref="R123:R146" si="2">Q123*H123</f>
        <v>0</v>
      </c>
      <c r="S123" s="148">
        <v>0</v>
      </c>
      <c r="T123" s="149">
        <f t="shared" ref="T123:T146" si="3">S123*H123</f>
        <v>0</v>
      </c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R123" s="150" t="s">
        <v>129</v>
      </c>
      <c r="AT123" s="150" t="s">
        <v>125</v>
      </c>
      <c r="AU123" s="150" t="s">
        <v>130</v>
      </c>
      <c r="AY123" s="14" t="s">
        <v>123</v>
      </c>
      <c r="BE123" s="151">
        <f t="shared" ref="BE123:BE146" si="4">IF(N123="základná",J123,0)</f>
        <v>0</v>
      </c>
      <c r="BF123" s="151">
        <f t="shared" ref="BF123:BF146" si="5">IF(N123="znížená",J123,0)</f>
        <v>0</v>
      </c>
      <c r="BG123" s="151">
        <f t="shared" ref="BG123:BG146" si="6">IF(N123="zákl. prenesená",J123,0)</f>
        <v>0</v>
      </c>
      <c r="BH123" s="151">
        <f t="shared" ref="BH123:BH146" si="7">IF(N123="zníž. prenesená",J123,0)</f>
        <v>0</v>
      </c>
      <c r="BI123" s="151">
        <f t="shared" ref="BI123:BI146" si="8">IF(N123="nulová",J123,0)</f>
        <v>0</v>
      </c>
      <c r="BJ123" s="14" t="s">
        <v>130</v>
      </c>
      <c r="BK123" s="151">
        <f t="shared" ref="BK123:BK146" si="9">ROUND(I123*H123,2)</f>
        <v>0</v>
      </c>
      <c r="BL123" s="14" t="s">
        <v>129</v>
      </c>
      <c r="BM123" s="150" t="s">
        <v>356</v>
      </c>
    </row>
    <row r="124" spans="1:65" s="2" customFormat="1" ht="24.2" customHeight="1" x14ac:dyDescent="0.2">
      <c r="A124" s="26"/>
      <c r="B124" s="138"/>
      <c r="C124" s="139" t="s">
        <v>130</v>
      </c>
      <c r="D124" s="139" t="s">
        <v>125</v>
      </c>
      <c r="E124" s="140" t="s">
        <v>357</v>
      </c>
      <c r="F124" s="141" t="s">
        <v>358</v>
      </c>
      <c r="G124" s="142" t="s">
        <v>128</v>
      </c>
      <c r="H124" s="143">
        <v>45</v>
      </c>
      <c r="I124" s="144"/>
      <c r="J124" s="144">
        <f t="shared" si="0"/>
        <v>0</v>
      </c>
      <c r="K124" s="145"/>
      <c r="L124" s="27"/>
      <c r="M124" s="146" t="s">
        <v>1</v>
      </c>
      <c r="N124" s="147" t="s">
        <v>37</v>
      </c>
      <c r="O124" s="148">
        <v>0</v>
      </c>
      <c r="P124" s="148">
        <f t="shared" si="1"/>
        <v>0</v>
      </c>
      <c r="Q124" s="148">
        <v>0</v>
      </c>
      <c r="R124" s="148">
        <f t="shared" si="2"/>
        <v>0</v>
      </c>
      <c r="S124" s="148">
        <v>0</v>
      </c>
      <c r="T124" s="149">
        <f t="shared" si="3"/>
        <v>0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R124" s="150" t="s">
        <v>129</v>
      </c>
      <c r="AT124" s="150" t="s">
        <v>125</v>
      </c>
      <c r="AU124" s="150" t="s">
        <v>130</v>
      </c>
      <c r="AY124" s="14" t="s">
        <v>123</v>
      </c>
      <c r="BE124" s="151">
        <f t="shared" si="4"/>
        <v>0</v>
      </c>
      <c r="BF124" s="151">
        <f t="shared" si="5"/>
        <v>0</v>
      </c>
      <c r="BG124" s="151">
        <f t="shared" si="6"/>
        <v>0</v>
      </c>
      <c r="BH124" s="151">
        <f t="shared" si="7"/>
        <v>0</v>
      </c>
      <c r="BI124" s="151">
        <f t="shared" si="8"/>
        <v>0</v>
      </c>
      <c r="BJ124" s="14" t="s">
        <v>130</v>
      </c>
      <c r="BK124" s="151">
        <f t="shared" si="9"/>
        <v>0</v>
      </c>
      <c r="BL124" s="14" t="s">
        <v>129</v>
      </c>
      <c r="BM124" s="150" t="s">
        <v>359</v>
      </c>
    </row>
    <row r="125" spans="1:65" s="2" customFormat="1" ht="24.2" customHeight="1" x14ac:dyDescent="0.2">
      <c r="A125" s="26"/>
      <c r="B125" s="138"/>
      <c r="C125" s="139" t="s">
        <v>135</v>
      </c>
      <c r="D125" s="139" t="s">
        <v>125</v>
      </c>
      <c r="E125" s="140" t="s">
        <v>360</v>
      </c>
      <c r="F125" s="141" t="s">
        <v>361</v>
      </c>
      <c r="G125" s="142" t="s">
        <v>146</v>
      </c>
      <c r="H125" s="143">
        <v>243.25</v>
      </c>
      <c r="I125" s="144"/>
      <c r="J125" s="144">
        <f t="shared" si="0"/>
        <v>0</v>
      </c>
      <c r="K125" s="145"/>
      <c r="L125" s="27"/>
      <c r="M125" s="146" t="s">
        <v>1</v>
      </c>
      <c r="N125" s="147" t="s">
        <v>37</v>
      </c>
      <c r="O125" s="148">
        <v>0.11799999999999999</v>
      </c>
      <c r="P125" s="148">
        <f t="shared" si="1"/>
        <v>28.703499999999998</v>
      </c>
      <c r="Q125" s="148">
        <v>0</v>
      </c>
      <c r="R125" s="148">
        <f t="shared" si="2"/>
        <v>0</v>
      </c>
      <c r="S125" s="148">
        <v>0</v>
      </c>
      <c r="T125" s="149">
        <f t="shared" si="3"/>
        <v>0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R125" s="150" t="s">
        <v>129</v>
      </c>
      <c r="AT125" s="150" t="s">
        <v>125</v>
      </c>
      <c r="AU125" s="150" t="s">
        <v>130</v>
      </c>
      <c r="AY125" s="14" t="s">
        <v>123</v>
      </c>
      <c r="BE125" s="151">
        <f t="shared" si="4"/>
        <v>0</v>
      </c>
      <c r="BF125" s="151">
        <f t="shared" si="5"/>
        <v>0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4" t="s">
        <v>130</v>
      </c>
      <c r="BK125" s="151">
        <f t="shared" si="9"/>
        <v>0</v>
      </c>
      <c r="BL125" s="14" t="s">
        <v>129</v>
      </c>
      <c r="BM125" s="150" t="s">
        <v>362</v>
      </c>
    </row>
    <row r="126" spans="1:65" s="2" customFormat="1" ht="24.2" customHeight="1" x14ac:dyDescent="0.2">
      <c r="A126" s="26"/>
      <c r="B126" s="138"/>
      <c r="C126" s="139" t="s">
        <v>129</v>
      </c>
      <c r="D126" s="139" t="s">
        <v>125</v>
      </c>
      <c r="E126" s="140" t="s">
        <v>363</v>
      </c>
      <c r="F126" s="141" t="s">
        <v>364</v>
      </c>
      <c r="G126" s="142" t="s">
        <v>146</v>
      </c>
      <c r="H126" s="143">
        <v>48.15</v>
      </c>
      <c r="I126" s="144"/>
      <c r="J126" s="144">
        <f t="shared" si="0"/>
        <v>0</v>
      </c>
      <c r="K126" s="145"/>
      <c r="L126" s="27"/>
      <c r="M126" s="146" t="s">
        <v>1</v>
      </c>
      <c r="N126" s="147" t="s">
        <v>37</v>
      </c>
      <c r="O126" s="148">
        <v>0</v>
      </c>
      <c r="P126" s="148">
        <f t="shared" si="1"/>
        <v>0</v>
      </c>
      <c r="Q126" s="148">
        <v>0</v>
      </c>
      <c r="R126" s="148">
        <f t="shared" si="2"/>
        <v>0</v>
      </c>
      <c r="S126" s="148">
        <v>0</v>
      </c>
      <c r="T126" s="149">
        <f t="shared" si="3"/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0" t="s">
        <v>129</v>
      </c>
      <c r="AT126" s="150" t="s">
        <v>125</v>
      </c>
      <c r="AU126" s="150" t="s">
        <v>130</v>
      </c>
      <c r="AY126" s="14" t="s">
        <v>123</v>
      </c>
      <c r="BE126" s="151">
        <f t="shared" si="4"/>
        <v>0</v>
      </c>
      <c r="BF126" s="151">
        <f t="shared" si="5"/>
        <v>0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4" t="s">
        <v>130</v>
      </c>
      <c r="BK126" s="151">
        <f t="shared" si="9"/>
        <v>0</v>
      </c>
      <c r="BL126" s="14" t="s">
        <v>129</v>
      </c>
      <c r="BM126" s="150" t="s">
        <v>365</v>
      </c>
    </row>
    <row r="127" spans="1:65" s="2" customFormat="1" ht="24.2" customHeight="1" x14ac:dyDescent="0.2">
      <c r="A127" s="26"/>
      <c r="B127" s="138"/>
      <c r="C127" s="139" t="s">
        <v>143</v>
      </c>
      <c r="D127" s="139" t="s">
        <v>125</v>
      </c>
      <c r="E127" s="140" t="s">
        <v>366</v>
      </c>
      <c r="F127" s="141" t="s">
        <v>367</v>
      </c>
      <c r="G127" s="142" t="s">
        <v>146</v>
      </c>
      <c r="H127" s="143">
        <v>83.6</v>
      </c>
      <c r="I127" s="144"/>
      <c r="J127" s="144">
        <f t="shared" si="0"/>
        <v>0</v>
      </c>
      <c r="K127" s="145"/>
      <c r="L127" s="27"/>
      <c r="M127" s="146" t="s">
        <v>1</v>
      </c>
      <c r="N127" s="147" t="s">
        <v>37</v>
      </c>
      <c r="O127" s="148">
        <v>0</v>
      </c>
      <c r="P127" s="148">
        <f t="shared" si="1"/>
        <v>0</v>
      </c>
      <c r="Q127" s="148">
        <v>0</v>
      </c>
      <c r="R127" s="148">
        <f t="shared" si="2"/>
        <v>0</v>
      </c>
      <c r="S127" s="148">
        <v>0</v>
      </c>
      <c r="T127" s="149">
        <f t="shared" si="3"/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si="4"/>
        <v>0</v>
      </c>
      <c r="BF127" s="151">
        <f t="shared" si="5"/>
        <v>0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130</v>
      </c>
      <c r="BK127" s="151">
        <f t="shared" si="9"/>
        <v>0</v>
      </c>
      <c r="BL127" s="14" t="s">
        <v>129</v>
      </c>
      <c r="BM127" s="150" t="s">
        <v>368</v>
      </c>
    </row>
    <row r="128" spans="1:65" s="2" customFormat="1" ht="14.45" customHeight="1" x14ac:dyDescent="0.2">
      <c r="A128" s="26"/>
      <c r="B128" s="138"/>
      <c r="C128" s="139" t="s">
        <v>148</v>
      </c>
      <c r="D128" s="139" t="s">
        <v>125</v>
      </c>
      <c r="E128" s="140" t="s">
        <v>369</v>
      </c>
      <c r="F128" s="141" t="s">
        <v>370</v>
      </c>
      <c r="G128" s="142" t="s">
        <v>146</v>
      </c>
      <c r="H128" s="143">
        <v>0.6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0</v>
      </c>
      <c r="P128" s="148">
        <f t="shared" si="1"/>
        <v>0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371</v>
      </c>
    </row>
    <row r="129" spans="1:65" s="2" customFormat="1" ht="14.45" customHeight="1" x14ac:dyDescent="0.2">
      <c r="A129" s="26"/>
      <c r="B129" s="138"/>
      <c r="C129" s="139" t="s">
        <v>152</v>
      </c>
      <c r="D129" s="139" t="s">
        <v>125</v>
      </c>
      <c r="E129" s="140" t="s">
        <v>372</v>
      </c>
      <c r="F129" s="141" t="s">
        <v>373</v>
      </c>
      <c r="G129" s="142" t="s">
        <v>146</v>
      </c>
      <c r="H129" s="143">
        <v>0.6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0</v>
      </c>
      <c r="P129" s="148">
        <f t="shared" si="1"/>
        <v>0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374</v>
      </c>
    </row>
    <row r="130" spans="1:65" s="2" customFormat="1" ht="37.9" customHeight="1" x14ac:dyDescent="0.2">
      <c r="A130" s="26"/>
      <c r="B130" s="138"/>
      <c r="C130" s="139" t="s">
        <v>156</v>
      </c>
      <c r="D130" s="139" t="s">
        <v>125</v>
      </c>
      <c r="E130" s="140" t="s">
        <v>375</v>
      </c>
      <c r="F130" s="141" t="s">
        <v>376</v>
      </c>
      <c r="G130" s="142" t="s">
        <v>146</v>
      </c>
      <c r="H130" s="143">
        <v>375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0</v>
      </c>
      <c r="P130" s="148">
        <f t="shared" si="1"/>
        <v>0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377</v>
      </c>
    </row>
    <row r="131" spans="1:65" s="2" customFormat="1" ht="37.9" customHeight="1" x14ac:dyDescent="0.2">
      <c r="A131" s="26"/>
      <c r="B131" s="138"/>
      <c r="C131" s="139" t="s">
        <v>160</v>
      </c>
      <c r="D131" s="139" t="s">
        <v>125</v>
      </c>
      <c r="E131" s="140" t="s">
        <v>378</v>
      </c>
      <c r="F131" s="141" t="s">
        <v>379</v>
      </c>
      <c r="G131" s="142" t="s">
        <v>146</v>
      </c>
      <c r="H131" s="143">
        <v>1500</v>
      </c>
      <c r="I131" s="144"/>
      <c r="J131" s="144">
        <f t="shared" si="0"/>
        <v>0</v>
      </c>
      <c r="K131" s="145"/>
      <c r="L131" s="27"/>
      <c r="M131" s="146" t="s">
        <v>1</v>
      </c>
      <c r="N131" s="147" t="s">
        <v>37</v>
      </c>
      <c r="O131" s="148">
        <v>0</v>
      </c>
      <c r="P131" s="148">
        <f t="shared" si="1"/>
        <v>0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129</v>
      </c>
      <c r="AT131" s="150" t="s">
        <v>125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380</v>
      </c>
    </row>
    <row r="132" spans="1:65" s="2" customFormat="1" ht="14.45" customHeight="1" x14ac:dyDescent="0.2">
      <c r="A132" s="26"/>
      <c r="B132" s="138"/>
      <c r="C132" s="139" t="s">
        <v>12</v>
      </c>
      <c r="D132" s="139" t="s">
        <v>125</v>
      </c>
      <c r="E132" s="140" t="s">
        <v>381</v>
      </c>
      <c r="F132" s="141" t="s">
        <v>165</v>
      </c>
      <c r="G132" s="142" t="s">
        <v>146</v>
      </c>
      <c r="H132" s="143">
        <v>375</v>
      </c>
      <c r="I132" s="144"/>
      <c r="J132" s="144">
        <f t="shared" si="0"/>
        <v>0</v>
      </c>
      <c r="K132" s="145"/>
      <c r="L132" s="27"/>
      <c r="M132" s="146" t="s">
        <v>1</v>
      </c>
      <c r="N132" s="147" t="s">
        <v>37</v>
      </c>
      <c r="O132" s="148">
        <v>0</v>
      </c>
      <c r="P132" s="148">
        <f t="shared" si="1"/>
        <v>0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0" t="s">
        <v>129</v>
      </c>
      <c r="AT132" s="150" t="s">
        <v>125</v>
      </c>
      <c r="AU132" s="150" t="s">
        <v>130</v>
      </c>
      <c r="AY132" s="14" t="s">
        <v>123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130</v>
      </c>
      <c r="BK132" s="151">
        <f t="shared" si="9"/>
        <v>0</v>
      </c>
      <c r="BL132" s="14" t="s">
        <v>129</v>
      </c>
      <c r="BM132" s="150" t="s">
        <v>382</v>
      </c>
    </row>
    <row r="133" spans="1:65" s="2" customFormat="1" ht="14.45" customHeight="1" x14ac:dyDescent="0.2">
      <c r="A133" s="26"/>
      <c r="B133" s="138"/>
      <c r="C133" s="139" t="s">
        <v>167</v>
      </c>
      <c r="D133" s="139" t="s">
        <v>125</v>
      </c>
      <c r="E133" s="140" t="s">
        <v>383</v>
      </c>
      <c r="F133" s="141" t="s">
        <v>384</v>
      </c>
      <c r="G133" s="142" t="s">
        <v>128</v>
      </c>
      <c r="H133" s="143">
        <v>160.5</v>
      </c>
      <c r="I133" s="144"/>
      <c r="J133" s="144">
        <f t="shared" si="0"/>
        <v>0</v>
      </c>
      <c r="K133" s="145"/>
      <c r="L133" s="27"/>
      <c r="M133" s="146" t="s">
        <v>1</v>
      </c>
      <c r="N133" s="147" t="s">
        <v>37</v>
      </c>
      <c r="O133" s="148">
        <v>0</v>
      </c>
      <c r="P133" s="148">
        <f t="shared" si="1"/>
        <v>0</v>
      </c>
      <c r="Q133" s="148">
        <v>0.04</v>
      </c>
      <c r="R133" s="148">
        <f t="shared" si="2"/>
        <v>6.42</v>
      </c>
      <c r="S133" s="148">
        <v>0</v>
      </c>
      <c r="T133" s="149">
        <f t="shared" si="3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129</v>
      </c>
      <c r="AT133" s="150" t="s">
        <v>125</v>
      </c>
      <c r="AU133" s="150" t="s">
        <v>130</v>
      </c>
      <c r="AY133" s="14" t="s">
        <v>123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130</v>
      </c>
      <c r="BK133" s="151">
        <f t="shared" si="9"/>
        <v>0</v>
      </c>
      <c r="BL133" s="14" t="s">
        <v>129</v>
      </c>
      <c r="BM133" s="150" t="s">
        <v>385</v>
      </c>
    </row>
    <row r="134" spans="1:65" s="2" customFormat="1" ht="14.45" customHeight="1" x14ac:dyDescent="0.2">
      <c r="A134" s="26"/>
      <c r="B134" s="138"/>
      <c r="C134" s="152" t="s">
        <v>182</v>
      </c>
      <c r="D134" s="152" t="s">
        <v>177</v>
      </c>
      <c r="E134" s="153" t="s">
        <v>386</v>
      </c>
      <c r="F134" s="154" t="s">
        <v>387</v>
      </c>
      <c r="G134" s="155" t="s">
        <v>388</v>
      </c>
      <c r="H134" s="156">
        <v>4.9640000000000004</v>
      </c>
      <c r="I134" s="157"/>
      <c r="J134" s="157">
        <f t="shared" si="0"/>
        <v>0</v>
      </c>
      <c r="K134" s="158"/>
      <c r="L134" s="159"/>
      <c r="M134" s="160" t="s">
        <v>1</v>
      </c>
      <c r="N134" s="161" t="s">
        <v>37</v>
      </c>
      <c r="O134" s="148">
        <v>0</v>
      </c>
      <c r="P134" s="148">
        <f t="shared" si="1"/>
        <v>0</v>
      </c>
      <c r="Q134" s="148">
        <v>1.00020145044319E-3</v>
      </c>
      <c r="R134" s="148">
        <f t="shared" si="2"/>
        <v>4.9649999999999955E-3</v>
      </c>
      <c r="S134" s="148">
        <v>0</v>
      </c>
      <c r="T134" s="149">
        <f t="shared" si="3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0" t="s">
        <v>156</v>
      </c>
      <c r="AT134" s="150" t="s">
        <v>177</v>
      </c>
      <c r="AU134" s="150" t="s">
        <v>130</v>
      </c>
      <c r="AY134" s="14" t="s">
        <v>123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130</v>
      </c>
      <c r="BK134" s="151">
        <f t="shared" si="9"/>
        <v>0</v>
      </c>
      <c r="BL134" s="14" t="s">
        <v>129</v>
      </c>
      <c r="BM134" s="150" t="s">
        <v>389</v>
      </c>
    </row>
    <row r="135" spans="1:65" s="2" customFormat="1" ht="14.45" customHeight="1" x14ac:dyDescent="0.2">
      <c r="A135" s="26"/>
      <c r="B135" s="138"/>
      <c r="C135" s="139" t="s">
        <v>186</v>
      </c>
      <c r="D135" s="139" t="s">
        <v>125</v>
      </c>
      <c r="E135" s="140" t="s">
        <v>390</v>
      </c>
      <c r="F135" s="141" t="s">
        <v>391</v>
      </c>
      <c r="G135" s="142" t="s">
        <v>128</v>
      </c>
      <c r="H135" s="143">
        <v>160.5</v>
      </c>
      <c r="I135" s="144"/>
      <c r="J135" s="144">
        <f t="shared" si="0"/>
        <v>0</v>
      </c>
      <c r="K135" s="145"/>
      <c r="L135" s="27"/>
      <c r="M135" s="146" t="s">
        <v>1</v>
      </c>
      <c r="N135" s="147" t="s">
        <v>37</v>
      </c>
      <c r="O135" s="148">
        <v>0</v>
      </c>
      <c r="P135" s="148">
        <f t="shared" si="1"/>
        <v>0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130</v>
      </c>
      <c r="BK135" s="151">
        <f t="shared" si="9"/>
        <v>0</v>
      </c>
      <c r="BL135" s="14" t="s">
        <v>129</v>
      </c>
      <c r="BM135" s="150" t="s">
        <v>392</v>
      </c>
    </row>
    <row r="136" spans="1:65" s="2" customFormat="1" ht="14.45" customHeight="1" x14ac:dyDescent="0.2">
      <c r="A136" s="26"/>
      <c r="B136" s="138"/>
      <c r="C136" s="139" t="s">
        <v>190</v>
      </c>
      <c r="D136" s="139" t="s">
        <v>125</v>
      </c>
      <c r="E136" s="140" t="s">
        <v>393</v>
      </c>
      <c r="F136" s="141" t="s">
        <v>394</v>
      </c>
      <c r="G136" s="142" t="s">
        <v>128</v>
      </c>
      <c r="H136" s="143">
        <v>750</v>
      </c>
      <c r="I136" s="144"/>
      <c r="J136" s="144">
        <f t="shared" si="0"/>
        <v>0</v>
      </c>
      <c r="K136" s="145"/>
      <c r="L136" s="27"/>
      <c r="M136" s="146" t="s">
        <v>1</v>
      </c>
      <c r="N136" s="147" t="s">
        <v>37</v>
      </c>
      <c r="O136" s="148">
        <v>0</v>
      </c>
      <c r="P136" s="148">
        <f t="shared" si="1"/>
        <v>0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129</v>
      </c>
      <c r="AT136" s="150" t="s">
        <v>125</v>
      </c>
      <c r="AU136" s="150" t="s">
        <v>130</v>
      </c>
      <c r="AY136" s="14" t="s">
        <v>123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130</v>
      </c>
      <c r="BK136" s="151">
        <f t="shared" si="9"/>
        <v>0</v>
      </c>
      <c r="BL136" s="14" t="s">
        <v>129</v>
      </c>
      <c r="BM136" s="150" t="s">
        <v>395</v>
      </c>
    </row>
    <row r="137" spans="1:65" s="2" customFormat="1" ht="24.2" customHeight="1" x14ac:dyDescent="0.2">
      <c r="A137" s="26"/>
      <c r="B137" s="138"/>
      <c r="C137" s="139" t="s">
        <v>194</v>
      </c>
      <c r="D137" s="139" t="s">
        <v>125</v>
      </c>
      <c r="E137" s="140" t="s">
        <v>396</v>
      </c>
      <c r="F137" s="141" t="s">
        <v>397</v>
      </c>
      <c r="G137" s="142" t="s">
        <v>128</v>
      </c>
      <c r="H137" s="143">
        <v>160.5</v>
      </c>
      <c r="I137" s="144"/>
      <c r="J137" s="144">
        <f t="shared" si="0"/>
        <v>0</v>
      </c>
      <c r="K137" s="145"/>
      <c r="L137" s="27"/>
      <c r="M137" s="146" t="s">
        <v>1</v>
      </c>
      <c r="N137" s="147" t="s">
        <v>37</v>
      </c>
      <c r="O137" s="148">
        <v>0</v>
      </c>
      <c r="P137" s="148">
        <f t="shared" si="1"/>
        <v>0</v>
      </c>
      <c r="Q137" s="148">
        <v>0</v>
      </c>
      <c r="R137" s="148">
        <f t="shared" si="2"/>
        <v>0</v>
      </c>
      <c r="S137" s="148">
        <v>0</v>
      </c>
      <c r="T137" s="149">
        <f t="shared" si="3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50" t="s">
        <v>129</v>
      </c>
      <c r="AT137" s="150" t="s">
        <v>125</v>
      </c>
      <c r="AU137" s="150" t="s">
        <v>130</v>
      </c>
      <c r="AY137" s="14" t="s">
        <v>123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130</v>
      </c>
      <c r="BK137" s="151">
        <f t="shared" si="9"/>
        <v>0</v>
      </c>
      <c r="BL137" s="14" t="s">
        <v>129</v>
      </c>
      <c r="BM137" s="150" t="s">
        <v>398</v>
      </c>
    </row>
    <row r="138" spans="1:65" s="2" customFormat="1" ht="24.2" customHeight="1" x14ac:dyDescent="0.2">
      <c r="A138" s="26"/>
      <c r="B138" s="138"/>
      <c r="C138" s="139" t="s">
        <v>198</v>
      </c>
      <c r="D138" s="139" t="s">
        <v>125</v>
      </c>
      <c r="E138" s="140" t="s">
        <v>399</v>
      </c>
      <c r="F138" s="141" t="s">
        <v>400</v>
      </c>
      <c r="G138" s="142" t="s">
        <v>128</v>
      </c>
      <c r="H138" s="143">
        <v>160.5</v>
      </c>
      <c r="I138" s="144"/>
      <c r="J138" s="144">
        <f t="shared" si="0"/>
        <v>0</v>
      </c>
      <c r="K138" s="145"/>
      <c r="L138" s="27"/>
      <c r="M138" s="146" t="s">
        <v>1</v>
      </c>
      <c r="N138" s="147" t="s">
        <v>37</v>
      </c>
      <c r="O138" s="148">
        <v>0</v>
      </c>
      <c r="P138" s="148">
        <f t="shared" si="1"/>
        <v>0</v>
      </c>
      <c r="Q138" s="148">
        <v>0</v>
      </c>
      <c r="R138" s="148">
        <f t="shared" si="2"/>
        <v>0</v>
      </c>
      <c r="S138" s="148">
        <v>0</v>
      </c>
      <c r="T138" s="149">
        <f t="shared" si="3"/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0" t="s">
        <v>129</v>
      </c>
      <c r="AT138" s="150" t="s">
        <v>125</v>
      </c>
      <c r="AU138" s="150" t="s">
        <v>130</v>
      </c>
      <c r="AY138" s="14" t="s">
        <v>123</v>
      </c>
      <c r="BE138" s="151">
        <f t="shared" si="4"/>
        <v>0</v>
      </c>
      <c r="BF138" s="151">
        <f t="shared" si="5"/>
        <v>0</v>
      </c>
      <c r="BG138" s="151">
        <f t="shared" si="6"/>
        <v>0</v>
      </c>
      <c r="BH138" s="151">
        <f t="shared" si="7"/>
        <v>0</v>
      </c>
      <c r="BI138" s="151">
        <f t="shared" si="8"/>
        <v>0</v>
      </c>
      <c r="BJ138" s="14" t="s">
        <v>130</v>
      </c>
      <c r="BK138" s="151">
        <f t="shared" si="9"/>
        <v>0</v>
      </c>
      <c r="BL138" s="14" t="s">
        <v>129</v>
      </c>
      <c r="BM138" s="150" t="s">
        <v>401</v>
      </c>
    </row>
    <row r="139" spans="1:65" s="2" customFormat="1" ht="24.2" customHeight="1" x14ac:dyDescent="0.2">
      <c r="A139" s="26"/>
      <c r="B139" s="138"/>
      <c r="C139" s="139" t="s">
        <v>202</v>
      </c>
      <c r="D139" s="139" t="s">
        <v>125</v>
      </c>
      <c r="E139" s="140" t="s">
        <v>402</v>
      </c>
      <c r="F139" s="141" t="s">
        <v>403</v>
      </c>
      <c r="G139" s="142" t="s">
        <v>128</v>
      </c>
      <c r="H139" s="143">
        <v>160.5</v>
      </c>
      <c r="I139" s="144"/>
      <c r="J139" s="144">
        <f t="shared" si="0"/>
        <v>0</v>
      </c>
      <c r="K139" s="145"/>
      <c r="L139" s="27"/>
      <c r="M139" s="146" t="s">
        <v>1</v>
      </c>
      <c r="N139" s="147" t="s">
        <v>37</v>
      </c>
      <c r="O139" s="148">
        <v>0</v>
      </c>
      <c r="P139" s="148">
        <f t="shared" si="1"/>
        <v>0</v>
      </c>
      <c r="Q139" s="148">
        <v>0</v>
      </c>
      <c r="R139" s="148">
        <f t="shared" si="2"/>
        <v>0</v>
      </c>
      <c r="S139" s="148">
        <v>0</v>
      </c>
      <c r="T139" s="149">
        <f t="shared" si="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129</v>
      </c>
      <c r="AT139" s="150" t="s">
        <v>125</v>
      </c>
      <c r="AU139" s="150" t="s">
        <v>130</v>
      </c>
      <c r="AY139" s="14" t="s">
        <v>123</v>
      </c>
      <c r="BE139" s="151">
        <f t="shared" si="4"/>
        <v>0</v>
      </c>
      <c r="BF139" s="151">
        <f t="shared" si="5"/>
        <v>0</v>
      </c>
      <c r="BG139" s="151">
        <f t="shared" si="6"/>
        <v>0</v>
      </c>
      <c r="BH139" s="151">
        <f t="shared" si="7"/>
        <v>0</v>
      </c>
      <c r="BI139" s="151">
        <f t="shared" si="8"/>
        <v>0</v>
      </c>
      <c r="BJ139" s="14" t="s">
        <v>130</v>
      </c>
      <c r="BK139" s="151">
        <f t="shared" si="9"/>
        <v>0</v>
      </c>
      <c r="BL139" s="14" t="s">
        <v>129</v>
      </c>
      <c r="BM139" s="150" t="s">
        <v>404</v>
      </c>
    </row>
    <row r="140" spans="1:65" s="2" customFormat="1" ht="24.2" customHeight="1" x14ac:dyDescent="0.2">
      <c r="A140" s="26"/>
      <c r="B140" s="138"/>
      <c r="C140" s="139" t="s">
        <v>206</v>
      </c>
      <c r="D140" s="139" t="s">
        <v>125</v>
      </c>
      <c r="E140" s="140" t="s">
        <v>405</v>
      </c>
      <c r="F140" s="141" t="s">
        <v>406</v>
      </c>
      <c r="G140" s="142" t="s">
        <v>128</v>
      </c>
      <c r="H140" s="143">
        <v>160.5</v>
      </c>
      <c r="I140" s="144"/>
      <c r="J140" s="144">
        <f t="shared" si="0"/>
        <v>0</v>
      </c>
      <c r="K140" s="145"/>
      <c r="L140" s="27"/>
      <c r="M140" s="146" t="s">
        <v>1</v>
      </c>
      <c r="N140" s="147" t="s">
        <v>37</v>
      </c>
      <c r="O140" s="148">
        <v>0</v>
      </c>
      <c r="P140" s="148">
        <f t="shared" si="1"/>
        <v>0</v>
      </c>
      <c r="Q140" s="148">
        <v>0</v>
      </c>
      <c r="R140" s="148">
        <f t="shared" si="2"/>
        <v>0</v>
      </c>
      <c r="S140" s="148">
        <v>0</v>
      </c>
      <c r="T140" s="149">
        <f t="shared" si="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0" t="s">
        <v>129</v>
      </c>
      <c r="AT140" s="150" t="s">
        <v>125</v>
      </c>
      <c r="AU140" s="150" t="s">
        <v>130</v>
      </c>
      <c r="AY140" s="14" t="s">
        <v>123</v>
      </c>
      <c r="BE140" s="151">
        <f t="shared" si="4"/>
        <v>0</v>
      </c>
      <c r="BF140" s="151">
        <f t="shared" si="5"/>
        <v>0</v>
      </c>
      <c r="BG140" s="151">
        <f t="shared" si="6"/>
        <v>0</v>
      </c>
      <c r="BH140" s="151">
        <f t="shared" si="7"/>
        <v>0</v>
      </c>
      <c r="BI140" s="151">
        <f t="shared" si="8"/>
        <v>0</v>
      </c>
      <c r="BJ140" s="14" t="s">
        <v>130</v>
      </c>
      <c r="BK140" s="151">
        <f t="shared" si="9"/>
        <v>0</v>
      </c>
      <c r="BL140" s="14" t="s">
        <v>129</v>
      </c>
      <c r="BM140" s="150" t="s">
        <v>407</v>
      </c>
    </row>
    <row r="141" spans="1:65" s="2" customFormat="1" ht="24.2" customHeight="1" x14ac:dyDescent="0.2">
      <c r="A141" s="26"/>
      <c r="B141" s="138"/>
      <c r="C141" s="139" t="s">
        <v>211</v>
      </c>
      <c r="D141" s="139" t="s">
        <v>125</v>
      </c>
      <c r="E141" s="140" t="s">
        <v>408</v>
      </c>
      <c r="F141" s="141" t="s">
        <v>409</v>
      </c>
      <c r="G141" s="142" t="s">
        <v>128</v>
      </c>
      <c r="H141" s="143">
        <v>160.5</v>
      </c>
      <c r="I141" s="144"/>
      <c r="J141" s="144">
        <f t="shared" si="0"/>
        <v>0</v>
      </c>
      <c r="K141" s="145"/>
      <c r="L141" s="27"/>
      <c r="M141" s="146" t="s">
        <v>1</v>
      </c>
      <c r="N141" s="147" t="s">
        <v>37</v>
      </c>
      <c r="O141" s="148">
        <v>0</v>
      </c>
      <c r="P141" s="148">
        <f t="shared" si="1"/>
        <v>0</v>
      </c>
      <c r="Q141" s="148">
        <v>0</v>
      </c>
      <c r="R141" s="148">
        <f t="shared" si="2"/>
        <v>0</v>
      </c>
      <c r="S141" s="148">
        <v>0</v>
      </c>
      <c r="T141" s="149">
        <f t="shared" si="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129</v>
      </c>
      <c r="AT141" s="150" t="s">
        <v>125</v>
      </c>
      <c r="AU141" s="150" t="s">
        <v>130</v>
      </c>
      <c r="AY141" s="14" t="s">
        <v>123</v>
      </c>
      <c r="BE141" s="151">
        <f t="shared" si="4"/>
        <v>0</v>
      </c>
      <c r="BF141" s="151">
        <f t="shared" si="5"/>
        <v>0</v>
      </c>
      <c r="BG141" s="151">
        <f t="shared" si="6"/>
        <v>0</v>
      </c>
      <c r="BH141" s="151">
        <f t="shared" si="7"/>
        <v>0</v>
      </c>
      <c r="BI141" s="151">
        <f t="shared" si="8"/>
        <v>0</v>
      </c>
      <c r="BJ141" s="14" t="s">
        <v>130</v>
      </c>
      <c r="BK141" s="151">
        <f t="shared" si="9"/>
        <v>0</v>
      </c>
      <c r="BL141" s="14" t="s">
        <v>129</v>
      </c>
      <c r="BM141" s="150" t="s">
        <v>410</v>
      </c>
    </row>
    <row r="142" spans="1:65" s="2" customFormat="1" ht="24.2" customHeight="1" x14ac:dyDescent="0.2">
      <c r="A142" s="26"/>
      <c r="B142" s="138"/>
      <c r="C142" s="139" t="s">
        <v>7</v>
      </c>
      <c r="D142" s="139" t="s">
        <v>125</v>
      </c>
      <c r="E142" s="140" t="s">
        <v>411</v>
      </c>
      <c r="F142" s="141" t="s">
        <v>412</v>
      </c>
      <c r="G142" s="142" t="s">
        <v>128</v>
      </c>
      <c r="H142" s="143">
        <v>160.5</v>
      </c>
      <c r="I142" s="144"/>
      <c r="J142" s="144">
        <f t="shared" si="0"/>
        <v>0</v>
      </c>
      <c r="K142" s="145"/>
      <c r="L142" s="27"/>
      <c r="M142" s="146" t="s">
        <v>1</v>
      </c>
      <c r="N142" s="147" t="s">
        <v>37</v>
      </c>
      <c r="O142" s="148">
        <v>0</v>
      </c>
      <c r="P142" s="148">
        <f t="shared" si="1"/>
        <v>0</v>
      </c>
      <c r="Q142" s="148">
        <v>0</v>
      </c>
      <c r="R142" s="148">
        <f t="shared" si="2"/>
        <v>0</v>
      </c>
      <c r="S142" s="148">
        <v>0</v>
      </c>
      <c r="T142" s="149">
        <f t="shared" si="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0" t="s">
        <v>129</v>
      </c>
      <c r="AT142" s="150" t="s">
        <v>125</v>
      </c>
      <c r="AU142" s="150" t="s">
        <v>130</v>
      </c>
      <c r="AY142" s="14" t="s">
        <v>123</v>
      </c>
      <c r="BE142" s="151">
        <f t="shared" si="4"/>
        <v>0</v>
      </c>
      <c r="BF142" s="151">
        <f t="shared" si="5"/>
        <v>0</v>
      </c>
      <c r="BG142" s="151">
        <f t="shared" si="6"/>
        <v>0</v>
      </c>
      <c r="BH142" s="151">
        <f t="shared" si="7"/>
        <v>0</v>
      </c>
      <c r="BI142" s="151">
        <f t="shared" si="8"/>
        <v>0</v>
      </c>
      <c r="BJ142" s="14" t="s">
        <v>130</v>
      </c>
      <c r="BK142" s="151">
        <f t="shared" si="9"/>
        <v>0</v>
      </c>
      <c r="BL142" s="14" t="s">
        <v>129</v>
      </c>
      <c r="BM142" s="150" t="s">
        <v>413</v>
      </c>
    </row>
    <row r="143" spans="1:65" s="2" customFormat="1" ht="24.2" customHeight="1" x14ac:dyDescent="0.2">
      <c r="A143" s="26"/>
      <c r="B143" s="138"/>
      <c r="C143" s="139" t="s">
        <v>218</v>
      </c>
      <c r="D143" s="139" t="s">
        <v>125</v>
      </c>
      <c r="E143" s="140" t="s">
        <v>414</v>
      </c>
      <c r="F143" s="141" t="s">
        <v>415</v>
      </c>
      <c r="G143" s="142" t="s">
        <v>128</v>
      </c>
      <c r="H143" s="143">
        <v>160.5</v>
      </c>
      <c r="I143" s="144"/>
      <c r="J143" s="144">
        <f t="shared" si="0"/>
        <v>0</v>
      </c>
      <c r="K143" s="145"/>
      <c r="L143" s="27"/>
      <c r="M143" s="146" t="s">
        <v>1</v>
      </c>
      <c r="N143" s="147" t="s">
        <v>37</v>
      </c>
      <c r="O143" s="148">
        <v>0</v>
      </c>
      <c r="P143" s="148">
        <f t="shared" si="1"/>
        <v>0</v>
      </c>
      <c r="Q143" s="148">
        <v>0</v>
      </c>
      <c r="R143" s="148">
        <f t="shared" si="2"/>
        <v>0</v>
      </c>
      <c r="S143" s="148">
        <v>0</v>
      </c>
      <c r="T143" s="149">
        <f t="shared" si="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129</v>
      </c>
      <c r="AT143" s="150" t="s">
        <v>125</v>
      </c>
      <c r="AU143" s="150" t="s">
        <v>130</v>
      </c>
      <c r="AY143" s="14" t="s">
        <v>123</v>
      </c>
      <c r="BE143" s="151">
        <f t="shared" si="4"/>
        <v>0</v>
      </c>
      <c r="BF143" s="151">
        <f t="shared" si="5"/>
        <v>0</v>
      </c>
      <c r="BG143" s="151">
        <f t="shared" si="6"/>
        <v>0</v>
      </c>
      <c r="BH143" s="151">
        <f t="shared" si="7"/>
        <v>0</v>
      </c>
      <c r="BI143" s="151">
        <f t="shared" si="8"/>
        <v>0</v>
      </c>
      <c r="BJ143" s="14" t="s">
        <v>130</v>
      </c>
      <c r="BK143" s="151">
        <f t="shared" si="9"/>
        <v>0</v>
      </c>
      <c r="BL143" s="14" t="s">
        <v>129</v>
      </c>
      <c r="BM143" s="150" t="s">
        <v>416</v>
      </c>
    </row>
    <row r="144" spans="1:65" s="2" customFormat="1" ht="24.2" customHeight="1" x14ac:dyDescent="0.2">
      <c r="A144" s="26"/>
      <c r="B144" s="138"/>
      <c r="C144" s="139" t="s">
        <v>222</v>
      </c>
      <c r="D144" s="139" t="s">
        <v>125</v>
      </c>
      <c r="E144" s="140" t="s">
        <v>417</v>
      </c>
      <c r="F144" s="141" t="s">
        <v>418</v>
      </c>
      <c r="G144" s="142" t="s">
        <v>170</v>
      </c>
      <c r="H144" s="143">
        <v>0.08</v>
      </c>
      <c r="I144" s="144"/>
      <c r="J144" s="144">
        <f t="shared" si="0"/>
        <v>0</v>
      </c>
      <c r="K144" s="145"/>
      <c r="L144" s="27"/>
      <c r="M144" s="146" t="s">
        <v>1</v>
      </c>
      <c r="N144" s="147" t="s">
        <v>37</v>
      </c>
      <c r="O144" s="148">
        <v>0</v>
      </c>
      <c r="P144" s="148">
        <f t="shared" si="1"/>
        <v>0</v>
      </c>
      <c r="Q144" s="148">
        <v>0</v>
      </c>
      <c r="R144" s="148">
        <f t="shared" si="2"/>
        <v>0</v>
      </c>
      <c r="S144" s="148">
        <v>0</v>
      </c>
      <c r="T144" s="149">
        <f t="shared" si="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129</v>
      </c>
      <c r="AT144" s="150" t="s">
        <v>125</v>
      </c>
      <c r="AU144" s="150" t="s">
        <v>130</v>
      </c>
      <c r="AY144" s="14" t="s">
        <v>123</v>
      </c>
      <c r="BE144" s="151">
        <f t="shared" si="4"/>
        <v>0</v>
      </c>
      <c r="BF144" s="151">
        <f t="shared" si="5"/>
        <v>0</v>
      </c>
      <c r="BG144" s="151">
        <f t="shared" si="6"/>
        <v>0</v>
      </c>
      <c r="BH144" s="151">
        <f t="shared" si="7"/>
        <v>0</v>
      </c>
      <c r="BI144" s="151">
        <f t="shared" si="8"/>
        <v>0</v>
      </c>
      <c r="BJ144" s="14" t="s">
        <v>130</v>
      </c>
      <c r="BK144" s="151">
        <f t="shared" si="9"/>
        <v>0</v>
      </c>
      <c r="BL144" s="14" t="s">
        <v>129</v>
      </c>
      <c r="BM144" s="150" t="s">
        <v>419</v>
      </c>
    </row>
    <row r="145" spans="1:65" s="2" customFormat="1" ht="14.45" customHeight="1" x14ac:dyDescent="0.2">
      <c r="A145" s="26"/>
      <c r="B145" s="138"/>
      <c r="C145" s="152" t="s">
        <v>226</v>
      </c>
      <c r="D145" s="152" t="s">
        <v>177</v>
      </c>
      <c r="E145" s="153" t="s">
        <v>420</v>
      </c>
      <c r="F145" s="154" t="s">
        <v>421</v>
      </c>
      <c r="G145" s="155" t="s">
        <v>170</v>
      </c>
      <c r="H145" s="156">
        <v>8.3000000000000004E-2</v>
      </c>
      <c r="I145" s="157"/>
      <c r="J145" s="157">
        <f t="shared" si="0"/>
        <v>0</v>
      </c>
      <c r="K145" s="158"/>
      <c r="L145" s="159"/>
      <c r="M145" s="160" t="s">
        <v>1</v>
      </c>
      <c r="N145" s="161" t="s">
        <v>37</v>
      </c>
      <c r="O145" s="148">
        <v>0</v>
      </c>
      <c r="P145" s="148">
        <f t="shared" si="1"/>
        <v>0</v>
      </c>
      <c r="Q145" s="148">
        <v>0</v>
      </c>
      <c r="R145" s="148">
        <f t="shared" si="2"/>
        <v>0</v>
      </c>
      <c r="S145" s="148">
        <v>0</v>
      </c>
      <c r="T145" s="149">
        <f t="shared" si="3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50" t="s">
        <v>156</v>
      </c>
      <c r="AT145" s="150" t="s">
        <v>177</v>
      </c>
      <c r="AU145" s="150" t="s">
        <v>130</v>
      </c>
      <c r="AY145" s="14" t="s">
        <v>123</v>
      </c>
      <c r="BE145" s="151">
        <f t="shared" si="4"/>
        <v>0</v>
      </c>
      <c r="BF145" s="151">
        <f t="shared" si="5"/>
        <v>0</v>
      </c>
      <c r="BG145" s="151">
        <f t="shared" si="6"/>
        <v>0</v>
      </c>
      <c r="BH145" s="151">
        <f t="shared" si="7"/>
        <v>0</v>
      </c>
      <c r="BI145" s="151">
        <f t="shared" si="8"/>
        <v>0</v>
      </c>
      <c r="BJ145" s="14" t="s">
        <v>130</v>
      </c>
      <c r="BK145" s="151">
        <f t="shared" si="9"/>
        <v>0</v>
      </c>
      <c r="BL145" s="14" t="s">
        <v>129</v>
      </c>
      <c r="BM145" s="150" t="s">
        <v>422</v>
      </c>
    </row>
    <row r="146" spans="1:65" s="2" customFormat="1" ht="14.45" customHeight="1" x14ac:dyDescent="0.2">
      <c r="A146" s="26"/>
      <c r="B146" s="138"/>
      <c r="C146" s="139" t="s">
        <v>230</v>
      </c>
      <c r="D146" s="139" t="s">
        <v>125</v>
      </c>
      <c r="E146" s="140" t="s">
        <v>423</v>
      </c>
      <c r="F146" s="141" t="s">
        <v>424</v>
      </c>
      <c r="G146" s="142" t="s">
        <v>128</v>
      </c>
      <c r="H146" s="143">
        <v>160.5</v>
      </c>
      <c r="I146" s="144"/>
      <c r="J146" s="144">
        <f t="shared" si="0"/>
        <v>0</v>
      </c>
      <c r="K146" s="145"/>
      <c r="L146" s="27"/>
      <c r="M146" s="146" t="s">
        <v>1</v>
      </c>
      <c r="N146" s="147" t="s">
        <v>37</v>
      </c>
      <c r="O146" s="148">
        <v>0</v>
      </c>
      <c r="P146" s="148">
        <f t="shared" si="1"/>
        <v>0</v>
      </c>
      <c r="Q146" s="148">
        <v>0</v>
      </c>
      <c r="R146" s="148">
        <f t="shared" si="2"/>
        <v>0</v>
      </c>
      <c r="S146" s="148">
        <v>0</v>
      </c>
      <c r="T146" s="149">
        <f t="shared" si="3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129</v>
      </c>
      <c r="AT146" s="150" t="s">
        <v>125</v>
      </c>
      <c r="AU146" s="150" t="s">
        <v>130</v>
      </c>
      <c r="AY146" s="14" t="s">
        <v>123</v>
      </c>
      <c r="BE146" s="151">
        <f t="shared" si="4"/>
        <v>0</v>
      </c>
      <c r="BF146" s="151">
        <f t="shared" si="5"/>
        <v>0</v>
      </c>
      <c r="BG146" s="151">
        <f t="shared" si="6"/>
        <v>0</v>
      </c>
      <c r="BH146" s="151">
        <f t="shared" si="7"/>
        <v>0</v>
      </c>
      <c r="BI146" s="151">
        <f t="shared" si="8"/>
        <v>0</v>
      </c>
      <c r="BJ146" s="14" t="s">
        <v>130</v>
      </c>
      <c r="BK146" s="151">
        <f t="shared" si="9"/>
        <v>0</v>
      </c>
      <c r="BL146" s="14" t="s">
        <v>129</v>
      </c>
      <c r="BM146" s="150" t="s">
        <v>425</v>
      </c>
    </row>
    <row r="147" spans="1:65" s="12" customFormat="1" ht="22.9" customHeight="1" x14ac:dyDescent="0.2">
      <c r="B147" s="126"/>
      <c r="D147" s="127" t="s">
        <v>70</v>
      </c>
      <c r="E147" s="136" t="s">
        <v>143</v>
      </c>
      <c r="F147" s="136" t="s">
        <v>181</v>
      </c>
      <c r="J147" s="137">
        <f>BK147</f>
        <v>0</v>
      </c>
      <c r="L147" s="126"/>
      <c r="M147" s="130"/>
      <c r="N147" s="131"/>
      <c r="O147" s="131"/>
      <c r="P147" s="132">
        <f>SUM(P148:P157)</f>
        <v>313.96960000000001</v>
      </c>
      <c r="Q147" s="131"/>
      <c r="R147" s="132">
        <f>SUM(R148:R157)</f>
        <v>763.76553933340733</v>
      </c>
      <c r="S147" s="131"/>
      <c r="T147" s="133">
        <f>SUM(T148:T157)</f>
        <v>0</v>
      </c>
      <c r="AR147" s="127" t="s">
        <v>79</v>
      </c>
      <c r="AT147" s="134" t="s">
        <v>70</v>
      </c>
      <c r="AU147" s="134" t="s">
        <v>79</v>
      </c>
      <c r="AY147" s="127" t="s">
        <v>123</v>
      </c>
      <c r="BK147" s="135">
        <f>SUM(BK148:BK157)</f>
        <v>0</v>
      </c>
    </row>
    <row r="148" spans="1:65" s="2" customFormat="1" ht="24.2" customHeight="1" x14ac:dyDescent="0.2">
      <c r="A148" s="26"/>
      <c r="B148" s="138"/>
      <c r="C148" s="139" t="s">
        <v>234</v>
      </c>
      <c r="D148" s="139" t="s">
        <v>125</v>
      </c>
      <c r="E148" s="140" t="s">
        <v>183</v>
      </c>
      <c r="F148" s="141" t="s">
        <v>184</v>
      </c>
      <c r="G148" s="142" t="s">
        <v>128</v>
      </c>
      <c r="H148" s="143">
        <v>659.6</v>
      </c>
      <c r="I148" s="144"/>
      <c r="J148" s="144">
        <f t="shared" ref="J148:J157" si="10">ROUND(I148*H148,2)</f>
        <v>0</v>
      </c>
      <c r="K148" s="145"/>
      <c r="L148" s="27"/>
      <c r="M148" s="146" t="s">
        <v>1</v>
      </c>
      <c r="N148" s="147" t="s">
        <v>37</v>
      </c>
      <c r="O148" s="148">
        <v>0</v>
      </c>
      <c r="P148" s="148">
        <f t="shared" ref="P148:P157" si="11">O148*H148</f>
        <v>0</v>
      </c>
      <c r="Q148" s="148">
        <v>0.222399997473328</v>
      </c>
      <c r="R148" s="148">
        <f t="shared" ref="R148:R157" si="12">Q148*H148</f>
        <v>146.69503833340715</v>
      </c>
      <c r="S148" s="148">
        <v>0</v>
      </c>
      <c r="T148" s="149">
        <f t="shared" ref="T148:T157" si="13">S148*H148</f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ref="BE148:BE157" si="14">IF(N148="základná",J148,0)</f>
        <v>0</v>
      </c>
      <c r="BF148" s="151">
        <f t="shared" ref="BF148:BF157" si="15">IF(N148="znížená",J148,0)</f>
        <v>0</v>
      </c>
      <c r="BG148" s="151">
        <f t="shared" ref="BG148:BG157" si="16">IF(N148="zákl. prenesená",J148,0)</f>
        <v>0</v>
      </c>
      <c r="BH148" s="151">
        <f t="shared" ref="BH148:BH157" si="17">IF(N148="zníž. prenesená",J148,0)</f>
        <v>0</v>
      </c>
      <c r="BI148" s="151">
        <f t="shared" ref="BI148:BI157" si="18">IF(N148="nulová",J148,0)</f>
        <v>0</v>
      </c>
      <c r="BJ148" s="14" t="s">
        <v>130</v>
      </c>
      <c r="BK148" s="151">
        <f t="shared" ref="BK148:BK157" si="19">ROUND(I148*H148,2)</f>
        <v>0</v>
      </c>
      <c r="BL148" s="14" t="s">
        <v>129</v>
      </c>
      <c r="BM148" s="150" t="s">
        <v>426</v>
      </c>
    </row>
    <row r="149" spans="1:65" s="2" customFormat="1" ht="24.2" customHeight="1" x14ac:dyDescent="0.2">
      <c r="A149" s="26"/>
      <c r="B149" s="138"/>
      <c r="C149" s="139" t="s">
        <v>238</v>
      </c>
      <c r="D149" s="139" t="s">
        <v>125</v>
      </c>
      <c r="E149" s="140" t="s">
        <v>187</v>
      </c>
      <c r="F149" s="141" t="s">
        <v>188</v>
      </c>
      <c r="G149" s="142" t="s">
        <v>128</v>
      </c>
      <c r="H149" s="143">
        <v>89.9</v>
      </c>
      <c r="I149" s="144"/>
      <c r="J149" s="144">
        <f t="shared" si="10"/>
        <v>0</v>
      </c>
      <c r="K149" s="145"/>
      <c r="L149" s="27"/>
      <c r="M149" s="146" t="s">
        <v>1</v>
      </c>
      <c r="N149" s="147" t="s">
        <v>37</v>
      </c>
      <c r="O149" s="148">
        <v>0</v>
      </c>
      <c r="P149" s="148">
        <f t="shared" si="11"/>
        <v>0</v>
      </c>
      <c r="Q149" s="148">
        <v>0.33360000000000001</v>
      </c>
      <c r="R149" s="148">
        <f t="shared" si="12"/>
        <v>29.990640000000003</v>
      </c>
      <c r="S149" s="148">
        <v>0</v>
      </c>
      <c r="T149" s="149">
        <f t="shared" si="1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0" t="s">
        <v>129</v>
      </c>
      <c r="AT149" s="150" t="s">
        <v>125</v>
      </c>
      <c r="AU149" s="150" t="s">
        <v>130</v>
      </c>
      <c r="AY149" s="14" t="s">
        <v>123</v>
      </c>
      <c r="BE149" s="151">
        <f t="shared" si="14"/>
        <v>0</v>
      </c>
      <c r="BF149" s="151">
        <f t="shared" si="15"/>
        <v>0</v>
      </c>
      <c r="BG149" s="151">
        <f t="shared" si="16"/>
        <v>0</v>
      </c>
      <c r="BH149" s="151">
        <f t="shared" si="17"/>
        <v>0</v>
      </c>
      <c r="BI149" s="151">
        <f t="shared" si="18"/>
        <v>0</v>
      </c>
      <c r="BJ149" s="14" t="s">
        <v>130</v>
      </c>
      <c r="BK149" s="151">
        <f t="shared" si="19"/>
        <v>0</v>
      </c>
      <c r="BL149" s="14" t="s">
        <v>129</v>
      </c>
      <c r="BM149" s="150" t="s">
        <v>427</v>
      </c>
    </row>
    <row r="150" spans="1:65" s="2" customFormat="1" ht="24.2" customHeight="1" x14ac:dyDescent="0.2">
      <c r="A150" s="26"/>
      <c r="B150" s="138"/>
      <c r="C150" s="139" t="s">
        <v>243</v>
      </c>
      <c r="D150" s="139" t="s">
        <v>125</v>
      </c>
      <c r="E150" s="140" t="s">
        <v>191</v>
      </c>
      <c r="F150" s="141" t="s">
        <v>192</v>
      </c>
      <c r="G150" s="142" t="s">
        <v>128</v>
      </c>
      <c r="H150" s="143">
        <v>659.6</v>
      </c>
      <c r="I150" s="144"/>
      <c r="J150" s="144">
        <f t="shared" si="10"/>
        <v>0</v>
      </c>
      <c r="K150" s="145"/>
      <c r="L150" s="27"/>
      <c r="M150" s="146" t="s">
        <v>1</v>
      </c>
      <c r="N150" s="147" t="s">
        <v>37</v>
      </c>
      <c r="O150" s="148">
        <v>0</v>
      </c>
      <c r="P150" s="148">
        <f t="shared" si="11"/>
        <v>0</v>
      </c>
      <c r="Q150" s="148">
        <v>0.12837000000000001</v>
      </c>
      <c r="R150" s="148">
        <f t="shared" si="12"/>
        <v>84.672852000000006</v>
      </c>
      <c r="S150" s="148">
        <v>0</v>
      </c>
      <c r="T150" s="149">
        <f t="shared" si="13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50" t="s">
        <v>129</v>
      </c>
      <c r="AT150" s="150" t="s">
        <v>125</v>
      </c>
      <c r="AU150" s="150" t="s">
        <v>130</v>
      </c>
      <c r="AY150" s="14" t="s">
        <v>123</v>
      </c>
      <c r="BE150" s="151">
        <f t="shared" si="14"/>
        <v>0</v>
      </c>
      <c r="BF150" s="151">
        <f t="shared" si="15"/>
        <v>0</v>
      </c>
      <c r="BG150" s="151">
        <f t="shared" si="16"/>
        <v>0</v>
      </c>
      <c r="BH150" s="151">
        <f t="shared" si="17"/>
        <v>0</v>
      </c>
      <c r="BI150" s="151">
        <f t="shared" si="18"/>
        <v>0</v>
      </c>
      <c r="BJ150" s="14" t="s">
        <v>130</v>
      </c>
      <c r="BK150" s="151">
        <f t="shared" si="19"/>
        <v>0</v>
      </c>
      <c r="BL150" s="14" t="s">
        <v>129</v>
      </c>
      <c r="BM150" s="150" t="s">
        <v>428</v>
      </c>
    </row>
    <row r="151" spans="1:65" s="2" customFormat="1" ht="24.2" customHeight="1" x14ac:dyDescent="0.2">
      <c r="A151" s="26"/>
      <c r="B151" s="138"/>
      <c r="C151" s="139" t="s">
        <v>247</v>
      </c>
      <c r="D151" s="139" t="s">
        <v>125</v>
      </c>
      <c r="E151" s="140" t="s">
        <v>429</v>
      </c>
      <c r="F151" s="141" t="s">
        <v>430</v>
      </c>
      <c r="G151" s="142" t="s">
        <v>128</v>
      </c>
      <c r="H151" s="143">
        <v>659.6</v>
      </c>
      <c r="I151" s="144"/>
      <c r="J151" s="144">
        <f t="shared" si="10"/>
        <v>0</v>
      </c>
      <c r="K151" s="145"/>
      <c r="L151" s="27"/>
      <c r="M151" s="146" t="s">
        <v>1</v>
      </c>
      <c r="N151" s="147" t="s">
        <v>37</v>
      </c>
      <c r="O151" s="148">
        <v>0</v>
      </c>
      <c r="P151" s="148">
        <f t="shared" si="11"/>
        <v>0</v>
      </c>
      <c r="Q151" s="148">
        <v>0.18906999999999999</v>
      </c>
      <c r="R151" s="148">
        <f t="shared" si="12"/>
        <v>124.710572</v>
      </c>
      <c r="S151" s="148">
        <v>0</v>
      </c>
      <c r="T151" s="149">
        <f t="shared" si="13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50" t="s">
        <v>129</v>
      </c>
      <c r="AT151" s="150" t="s">
        <v>125</v>
      </c>
      <c r="AU151" s="150" t="s">
        <v>130</v>
      </c>
      <c r="AY151" s="14" t="s">
        <v>123</v>
      </c>
      <c r="BE151" s="151">
        <f t="shared" si="14"/>
        <v>0</v>
      </c>
      <c r="BF151" s="151">
        <f t="shared" si="15"/>
        <v>0</v>
      </c>
      <c r="BG151" s="151">
        <f t="shared" si="16"/>
        <v>0</v>
      </c>
      <c r="BH151" s="151">
        <f t="shared" si="17"/>
        <v>0</v>
      </c>
      <c r="BI151" s="151">
        <f t="shared" si="18"/>
        <v>0</v>
      </c>
      <c r="BJ151" s="14" t="s">
        <v>130</v>
      </c>
      <c r="BK151" s="151">
        <f t="shared" si="19"/>
        <v>0</v>
      </c>
      <c r="BL151" s="14" t="s">
        <v>129</v>
      </c>
      <c r="BM151" s="150" t="s">
        <v>431</v>
      </c>
    </row>
    <row r="152" spans="1:65" s="2" customFormat="1" ht="24.2" customHeight="1" x14ac:dyDescent="0.2">
      <c r="A152" s="26"/>
      <c r="B152" s="138"/>
      <c r="C152" s="139" t="s">
        <v>251</v>
      </c>
      <c r="D152" s="139" t="s">
        <v>125</v>
      </c>
      <c r="E152" s="140" t="s">
        <v>195</v>
      </c>
      <c r="F152" s="141" t="s">
        <v>196</v>
      </c>
      <c r="G152" s="142" t="s">
        <v>128</v>
      </c>
      <c r="H152" s="143">
        <v>659.6</v>
      </c>
      <c r="I152" s="144"/>
      <c r="J152" s="144">
        <f t="shared" si="10"/>
        <v>0</v>
      </c>
      <c r="K152" s="145"/>
      <c r="L152" s="27"/>
      <c r="M152" s="146" t="s">
        <v>1</v>
      </c>
      <c r="N152" s="147" t="s">
        <v>37</v>
      </c>
      <c r="O152" s="148">
        <v>0</v>
      </c>
      <c r="P152" s="148">
        <f t="shared" si="11"/>
        <v>0</v>
      </c>
      <c r="Q152" s="148">
        <v>0.27994000000000002</v>
      </c>
      <c r="R152" s="148">
        <f t="shared" si="12"/>
        <v>184.64842400000003</v>
      </c>
      <c r="S152" s="148">
        <v>0</v>
      </c>
      <c r="T152" s="149">
        <f t="shared" si="13"/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0" t="s">
        <v>129</v>
      </c>
      <c r="AT152" s="150" t="s">
        <v>125</v>
      </c>
      <c r="AU152" s="150" t="s">
        <v>130</v>
      </c>
      <c r="AY152" s="14" t="s">
        <v>123</v>
      </c>
      <c r="BE152" s="151">
        <f t="shared" si="14"/>
        <v>0</v>
      </c>
      <c r="BF152" s="151">
        <f t="shared" si="15"/>
        <v>0</v>
      </c>
      <c r="BG152" s="151">
        <f t="shared" si="16"/>
        <v>0</v>
      </c>
      <c r="BH152" s="151">
        <f t="shared" si="17"/>
        <v>0</v>
      </c>
      <c r="BI152" s="151">
        <f t="shared" si="18"/>
        <v>0</v>
      </c>
      <c r="BJ152" s="14" t="s">
        <v>130</v>
      </c>
      <c r="BK152" s="151">
        <f t="shared" si="19"/>
        <v>0</v>
      </c>
      <c r="BL152" s="14" t="s">
        <v>129</v>
      </c>
      <c r="BM152" s="150" t="s">
        <v>432</v>
      </c>
    </row>
    <row r="153" spans="1:65" s="2" customFormat="1" ht="24.2" customHeight="1" x14ac:dyDescent="0.2">
      <c r="A153" s="26"/>
      <c r="B153" s="138"/>
      <c r="C153" s="139" t="s">
        <v>255</v>
      </c>
      <c r="D153" s="139" t="s">
        <v>125</v>
      </c>
      <c r="E153" s="140" t="s">
        <v>315</v>
      </c>
      <c r="F153" s="141" t="s">
        <v>316</v>
      </c>
      <c r="G153" s="142" t="s">
        <v>128</v>
      </c>
      <c r="H153" s="143">
        <v>89.9</v>
      </c>
      <c r="I153" s="144"/>
      <c r="J153" s="144">
        <f t="shared" si="10"/>
        <v>0</v>
      </c>
      <c r="K153" s="145"/>
      <c r="L153" s="27"/>
      <c r="M153" s="146" t="s">
        <v>1</v>
      </c>
      <c r="N153" s="147" t="s">
        <v>37</v>
      </c>
      <c r="O153" s="148">
        <v>0</v>
      </c>
      <c r="P153" s="148">
        <f t="shared" si="11"/>
        <v>0</v>
      </c>
      <c r="Q153" s="148">
        <v>0.26577000000000001</v>
      </c>
      <c r="R153" s="148">
        <f t="shared" si="12"/>
        <v>23.892723000000004</v>
      </c>
      <c r="S153" s="148">
        <v>0</v>
      </c>
      <c r="T153" s="149">
        <f t="shared" si="13"/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0" t="s">
        <v>129</v>
      </c>
      <c r="AT153" s="150" t="s">
        <v>125</v>
      </c>
      <c r="AU153" s="150" t="s">
        <v>130</v>
      </c>
      <c r="AY153" s="14" t="s">
        <v>123</v>
      </c>
      <c r="BE153" s="151">
        <f t="shared" si="14"/>
        <v>0</v>
      </c>
      <c r="BF153" s="151">
        <f t="shared" si="15"/>
        <v>0</v>
      </c>
      <c r="BG153" s="151">
        <f t="shared" si="16"/>
        <v>0</v>
      </c>
      <c r="BH153" s="151">
        <f t="shared" si="17"/>
        <v>0</v>
      </c>
      <c r="BI153" s="151">
        <f t="shared" si="18"/>
        <v>0</v>
      </c>
      <c r="BJ153" s="14" t="s">
        <v>130</v>
      </c>
      <c r="BK153" s="151">
        <f t="shared" si="19"/>
        <v>0</v>
      </c>
      <c r="BL153" s="14" t="s">
        <v>129</v>
      </c>
      <c r="BM153" s="150" t="s">
        <v>433</v>
      </c>
    </row>
    <row r="154" spans="1:65" s="2" customFormat="1" ht="37.9" customHeight="1" x14ac:dyDescent="0.2">
      <c r="A154" s="26"/>
      <c r="B154" s="138"/>
      <c r="C154" s="139" t="s">
        <v>434</v>
      </c>
      <c r="D154" s="139" t="s">
        <v>125</v>
      </c>
      <c r="E154" s="140" t="s">
        <v>199</v>
      </c>
      <c r="F154" s="141" t="s">
        <v>200</v>
      </c>
      <c r="G154" s="142" t="s">
        <v>128</v>
      </c>
      <c r="H154" s="143">
        <v>659.6</v>
      </c>
      <c r="I154" s="144"/>
      <c r="J154" s="144">
        <f t="shared" si="10"/>
        <v>0</v>
      </c>
      <c r="K154" s="145"/>
      <c r="L154" s="27"/>
      <c r="M154" s="146" t="s">
        <v>1</v>
      </c>
      <c r="N154" s="147" t="s">
        <v>37</v>
      </c>
      <c r="O154" s="148">
        <v>0.47599999999999998</v>
      </c>
      <c r="P154" s="148">
        <f t="shared" si="11"/>
        <v>313.96960000000001</v>
      </c>
      <c r="Q154" s="148">
        <v>0.112</v>
      </c>
      <c r="R154" s="148">
        <f t="shared" si="12"/>
        <v>73.875200000000007</v>
      </c>
      <c r="S154" s="148">
        <v>0</v>
      </c>
      <c r="T154" s="149">
        <f t="shared" si="13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0" t="s">
        <v>129</v>
      </c>
      <c r="AT154" s="150" t="s">
        <v>125</v>
      </c>
      <c r="AU154" s="150" t="s">
        <v>130</v>
      </c>
      <c r="AY154" s="14" t="s">
        <v>123</v>
      </c>
      <c r="BE154" s="151">
        <f t="shared" si="14"/>
        <v>0</v>
      </c>
      <c r="BF154" s="151">
        <f t="shared" si="15"/>
        <v>0</v>
      </c>
      <c r="BG154" s="151">
        <f t="shared" si="16"/>
        <v>0</v>
      </c>
      <c r="BH154" s="151">
        <f t="shared" si="17"/>
        <v>0</v>
      </c>
      <c r="BI154" s="151">
        <f t="shared" si="18"/>
        <v>0</v>
      </c>
      <c r="BJ154" s="14" t="s">
        <v>130</v>
      </c>
      <c r="BK154" s="151">
        <f t="shared" si="19"/>
        <v>0</v>
      </c>
      <c r="BL154" s="14" t="s">
        <v>129</v>
      </c>
      <c r="BM154" s="150" t="s">
        <v>435</v>
      </c>
    </row>
    <row r="155" spans="1:65" s="2" customFormat="1" ht="14.45" customHeight="1" x14ac:dyDescent="0.2">
      <c r="A155" s="26"/>
      <c r="B155" s="138"/>
      <c r="C155" s="152" t="s">
        <v>265</v>
      </c>
      <c r="D155" s="152" t="s">
        <v>177</v>
      </c>
      <c r="E155" s="153" t="s">
        <v>203</v>
      </c>
      <c r="F155" s="154" t="s">
        <v>436</v>
      </c>
      <c r="G155" s="155" t="s">
        <v>128</v>
      </c>
      <c r="H155" s="156">
        <v>666.19600000000003</v>
      </c>
      <c r="I155" s="157"/>
      <c r="J155" s="157">
        <f t="shared" si="10"/>
        <v>0</v>
      </c>
      <c r="K155" s="158"/>
      <c r="L155" s="159"/>
      <c r="M155" s="160" t="s">
        <v>1</v>
      </c>
      <c r="N155" s="161" t="s">
        <v>37</v>
      </c>
      <c r="O155" s="148">
        <v>0</v>
      </c>
      <c r="P155" s="148">
        <f t="shared" si="11"/>
        <v>0</v>
      </c>
      <c r="Q155" s="148">
        <v>0.11</v>
      </c>
      <c r="R155" s="148">
        <f t="shared" si="12"/>
        <v>73.281559999999999</v>
      </c>
      <c r="S155" s="148">
        <v>0</v>
      </c>
      <c r="T155" s="149">
        <f t="shared" si="13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50" t="s">
        <v>156</v>
      </c>
      <c r="AT155" s="150" t="s">
        <v>177</v>
      </c>
      <c r="AU155" s="150" t="s">
        <v>130</v>
      </c>
      <c r="AY155" s="14" t="s">
        <v>123</v>
      </c>
      <c r="BE155" s="151">
        <f t="shared" si="14"/>
        <v>0</v>
      </c>
      <c r="BF155" s="151">
        <f t="shared" si="15"/>
        <v>0</v>
      </c>
      <c r="BG155" s="151">
        <f t="shared" si="16"/>
        <v>0</v>
      </c>
      <c r="BH155" s="151">
        <f t="shared" si="17"/>
        <v>0</v>
      </c>
      <c r="BI155" s="151">
        <f t="shared" si="18"/>
        <v>0</v>
      </c>
      <c r="BJ155" s="14" t="s">
        <v>130</v>
      </c>
      <c r="BK155" s="151">
        <f t="shared" si="19"/>
        <v>0</v>
      </c>
      <c r="BL155" s="14" t="s">
        <v>129</v>
      </c>
      <c r="BM155" s="150" t="s">
        <v>437</v>
      </c>
    </row>
    <row r="156" spans="1:65" s="2" customFormat="1" ht="14.45" customHeight="1" x14ac:dyDescent="0.2">
      <c r="A156" s="26"/>
      <c r="B156" s="138"/>
      <c r="C156" s="139" t="s">
        <v>172</v>
      </c>
      <c r="D156" s="139" t="s">
        <v>125</v>
      </c>
      <c r="E156" s="140" t="s">
        <v>438</v>
      </c>
      <c r="F156" s="141" t="s">
        <v>439</v>
      </c>
      <c r="G156" s="142" t="s">
        <v>128</v>
      </c>
      <c r="H156" s="143">
        <v>89.9</v>
      </c>
      <c r="I156" s="144"/>
      <c r="J156" s="144">
        <f t="shared" si="10"/>
        <v>0</v>
      </c>
      <c r="K156" s="145"/>
      <c r="L156" s="27"/>
      <c r="M156" s="146" t="s">
        <v>1</v>
      </c>
      <c r="N156" s="147" t="s">
        <v>37</v>
      </c>
      <c r="O156" s="148">
        <v>0</v>
      </c>
      <c r="P156" s="148">
        <f t="shared" si="11"/>
        <v>0</v>
      </c>
      <c r="Q156" s="148">
        <v>0.1134</v>
      </c>
      <c r="R156" s="148">
        <f t="shared" si="12"/>
        <v>10.194660000000001</v>
      </c>
      <c r="S156" s="148">
        <v>0</v>
      </c>
      <c r="T156" s="149">
        <f t="shared" si="13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50" t="s">
        <v>129</v>
      </c>
      <c r="AT156" s="150" t="s">
        <v>125</v>
      </c>
      <c r="AU156" s="150" t="s">
        <v>130</v>
      </c>
      <c r="AY156" s="14" t="s">
        <v>123</v>
      </c>
      <c r="BE156" s="151">
        <f t="shared" si="14"/>
        <v>0</v>
      </c>
      <c r="BF156" s="151">
        <f t="shared" si="15"/>
        <v>0</v>
      </c>
      <c r="BG156" s="151">
        <f t="shared" si="16"/>
        <v>0</v>
      </c>
      <c r="BH156" s="151">
        <f t="shared" si="17"/>
        <v>0</v>
      </c>
      <c r="BI156" s="151">
        <f t="shared" si="18"/>
        <v>0</v>
      </c>
      <c r="BJ156" s="14" t="s">
        <v>130</v>
      </c>
      <c r="BK156" s="151">
        <f t="shared" si="19"/>
        <v>0</v>
      </c>
      <c r="BL156" s="14" t="s">
        <v>129</v>
      </c>
      <c r="BM156" s="150" t="s">
        <v>440</v>
      </c>
    </row>
    <row r="157" spans="1:65" s="2" customFormat="1" ht="24.2" customHeight="1" x14ac:dyDescent="0.2">
      <c r="A157" s="26"/>
      <c r="B157" s="138"/>
      <c r="C157" s="152" t="s">
        <v>176</v>
      </c>
      <c r="D157" s="152" t="s">
        <v>177</v>
      </c>
      <c r="E157" s="153" t="s">
        <v>441</v>
      </c>
      <c r="F157" s="154" t="s">
        <v>442</v>
      </c>
      <c r="G157" s="155" t="s">
        <v>128</v>
      </c>
      <c r="H157" s="156">
        <v>90.799000000000007</v>
      </c>
      <c r="I157" s="157"/>
      <c r="J157" s="157">
        <f t="shared" si="10"/>
        <v>0</v>
      </c>
      <c r="K157" s="158"/>
      <c r="L157" s="159"/>
      <c r="M157" s="160" t="s">
        <v>1</v>
      </c>
      <c r="N157" s="161" t="s">
        <v>37</v>
      </c>
      <c r="O157" s="148">
        <v>0</v>
      </c>
      <c r="P157" s="148">
        <f t="shared" si="11"/>
        <v>0</v>
      </c>
      <c r="Q157" s="148">
        <v>0.13</v>
      </c>
      <c r="R157" s="148">
        <f t="shared" si="12"/>
        <v>11.803870000000002</v>
      </c>
      <c r="S157" s="148">
        <v>0</v>
      </c>
      <c r="T157" s="149">
        <f t="shared" si="13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0" t="s">
        <v>156</v>
      </c>
      <c r="AT157" s="150" t="s">
        <v>177</v>
      </c>
      <c r="AU157" s="150" t="s">
        <v>130</v>
      </c>
      <c r="AY157" s="14" t="s">
        <v>123</v>
      </c>
      <c r="BE157" s="151">
        <f t="shared" si="14"/>
        <v>0</v>
      </c>
      <c r="BF157" s="151">
        <f t="shared" si="15"/>
        <v>0</v>
      </c>
      <c r="BG157" s="151">
        <f t="shared" si="16"/>
        <v>0</v>
      </c>
      <c r="BH157" s="151">
        <f t="shared" si="17"/>
        <v>0</v>
      </c>
      <c r="BI157" s="151">
        <f t="shared" si="18"/>
        <v>0</v>
      </c>
      <c r="BJ157" s="14" t="s">
        <v>130</v>
      </c>
      <c r="BK157" s="151">
        <f t="shared" si="19"/>
        <v>0</v>
      </c>
      <c r="BL157" s="14" t="s">
        <v>129</v>
      </c>
      <c r="BM157" s="150" t="s">
        <v>443</v>
      </c>
    </row>
    <row r="158" spans="1:65" s="12" customFormat="1" ht="22.9" customHeight="1" x14ac:dyDescent="0.2">
      <c r="B158" s="126"/>
      <c r="D158" s="127" t="s">
        <v>70</v>
      </c>
      <c r="E158" s="136" t="s">
        <v>160</v>
      </c>
      <c r="F158" s="136" t="s">
        <v>210</v>
      </c>
      <c r="J158" s="137">
        <f>BK158</f>
        <v>0</v>
      </c>
      <c r="L158" s="126"/>
      <c r="M158" s="130"/>
      <c r="N158" s="131"/>
      <c r="O158" s="131"/>
      <c r="P158" s="132">
        <f>SUM(P159:P184)</f>
        <v>0</v>
      </c>
      <c r="Q158" s="131"/>
      <c r="R158" s="132">
        <f>SUM(R159:R184)</f>
        <v>39.662723498074456</v>
      </c>
      <c r="S158" s="131"/>
      <c r="T158" s="133">
        <f>SUM(T159:T184)</f>
        <v>0</v>
      </c>
      <c r="AR158" s="127" t="s">
        <v>79</v>
      </c>
      <c r="AT158" s="134" t="s">
        <v>70</v>
      </c>
      <c r="AU158" s="134" t="s">
        <v>79</v>
      </c>
      <c r="AY158" s="127" t="s">
        <v>123</v>
      </c>
      <c r="BK158" s="135">
        <f>SUM(BK159:BK184)</f>
        <v>0</v>
      </c>
    </row>
    <row r="159" spans="1:65" s="2" customFormat="1" ht="14.45" customHeight="1" x14ac:dyDescent="0.2">
      <c r="A159" s="26"/>
      <c r="B159" s="138"/>
      <c r="C159" s="152" t="s">
        <v>344</v>
      </c>
      <c r="D159" s="152" t="s">
        <v>177</v>
      </c>
      <c r="E159" s="153" t="s">
        <v>444</v>
      </c>
      <c r="F159" s="154" t="s">
        <v>445</v>
      </c>
      <c r="G159" s="155" t="s">
        <v>446</v>
      </c>
      <c r="H159" s="156">
        <v>3</v>
      </c>
      <c r="I159" s="157"/>
      <c r="J159" s="157">
        <f t="shared" ref="J159:J184" si="20">ROUND(I159*H159,2)</f>
        <v>0</v>
      </c>
      <c r="K159" s="158"/>
      <c r="L159" s="159"/>
      <c r="M159" s="160" t="s">
        <v>1</v>
      </c>
      <c r="N159" s="161" t="s">
        <v>37</v>
      </c>
      <c r="O159" s="148">
        <v>0</v>
      </c>
      <c r="P159" s="148">
        <f t="shared" ref="P159:P184" si="21">O159*H159</f>
        <v>0</v>
      </c>
      <c r="Q159" s="148">
        <v>1.8599999999999998E-2</v>
      </c>
      <c r="R159" s="148">
        <f t="shared" ref="R159:R184" si="22">Q159*H159</f>
        <v>5.5799999999999995E-2</v>
      </c>
      <c r="S159" s="148">
        <v>0</v>
      </c>
      <c r="T159" s="149">
        <f t="shared" ref="T159:T184" si="23">S159*H159</f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50" t="s">
        <v>156</v>
      </c>
      <c r="AT159" s="150" t="s">
        <v>177</v>
      </c>
      <c r="AU159" s="150" t="s">
        <v>130</v>
      </c>
      <c r="AY159" s="14" t="s">
        <v>123</v>
      </c>
      <c r="BE159" s="151">
        <f t="shared" ref="BE159:BE184" si="24">IF(N159="základná",J159,0)</f>
        <v>0</v>
      </c>
      <c r="BF159" s="151">
        <f t="shared" ref="BF159:BF184" si="25">IF(N159="znížená",J159,0)</f>
        <v>0</v>
      </c>
      <c r="BG159" s="151">
        <f t="shared" ref="BG159:BG184" si="26">IF(N159="zákl. prenesená",J159,0)</f>
        <v>0</v>
      </c>
      <c r="BH159" s="151">
        <f t="shared" ref="BH159:BH184" si="27">IF(N159="zníž. prenesená",J159,0)</f>
        <v>0</v>
      </c>
      <c r="BI159" s="151">
        <f t="shared" ref="BI159:BI184" si="28">IF(N159="nulová",J159,0)</f>
        <v>0</v>
      </c>
      <c r="BJ159" s="14" t="s">
        <v>130</v>
      </c>
      <c r="BK159" s="151">
        <f t="shared" ref="BK159:BK184" si="29">ROUND(I159*H159,2)</f>
        <v>0</v>
      </c>
      <c r="BL159" s="14" t="s">
        <v>129</v>
      </c>
      <c r="BM159" s="150" t="s">
        <v>447</v>
      </c>
    </row>
    <row r="160" spans="1:65" s="2" customFormat="1" ht="24.2" customHeight="1" x14ac:dyDescent="0.2">
      <c r="A160" s="26"/>
      <c r="B160" s="138"/>
      <c r="C160" s="139" t="s">
        <v>346</v>
      </c>
      <c r="D160" s="139" t="s">
        <v>125</v>
      </c>
      <c r="E160" s="140" t="s">
        <v>448</v>
      </c>
      <c r="F160" s="141" t="s">
        <v>449</v>
      </c>
      <c r="G160" s="142" t="s">
        <v>241</v>
      </c>
      <c r="H160" s="143">
        <v>7</v>
      </c>
      <c r="I160" s="144"/>
      <c r="J160" s="144">
        <f t="shared" si="20"/>
        <v>0</v>
      </c>
      <c r="K160" s="145"/>
      <c r="L160" s="27"/>
      <c r="M160" s="146" t="s">
        <v>1</v>
      </c>
      <c r="N160" s="147" t="s">
        <v>37</v>
      </c>
      <c r="O160" s="148">
        <v>0</v>
      </c>
      <c r="P160" s="148">
        <f t="shared" si="21"/>
        <v>0</v>
      </c>
      <c r="Q160" s="148">
        <v>0.2457</v>
      </c>
      <c r="R160" s="148">
        <f t="shared" si="22"/>
        <v>1.7199</v>
      </c>
      <c r="S160" s="148">
        <v>0</v>
      </c>
      <c r="T160" s="149">
        <f t="shared" si="23"/>
        <v>0</v>
      </c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R160" s="150" t="s">
        <v>129</v>
      </c>
      <c r="AT160" s="150" t="s">
        <v>125</v>
      </c>
      <c r="AU160" s="150" t="s">
        <v>130</v>
      </c>
      <c r="AY160" s="14" t="s">
        <v>123</v>
      </c>
      <c r="BE160" s="151">
        <f t="shared" si="24"/>
        <v>0</v>
      </c>
      <c r="BF160" s="151">
        <f t="shared" si="25"/>
        <v>0</v>
      </c>
      <c r="BG160" s="151">
        <f t="shared" si="26"/>
        <v>0</v>
      </c>
      <c r="BH160" s="151">
        <f t="shared" si="27"/>
        <v>0</v>
      </c>
      <c r="BI160" s="151">
        <f t="shared" si="28"/>
        <v>0</v>
      </c>
      <c r="BJ160" s="14" t="s">
        <v>130</v>
      </c>
      <c r="BK160" s="151">
        <f t="shared" si="29"/>
        <v>0</v>
      </c>
      <c r="BL160" s="14" t="s">
        <v>129</v>
      </c>
      <c r="BM160" s="150" t="s">
        <v>450</v>
      </c>
    </row>
    <row r="161" spans="1:65" s="2" customFormat="1" ht="24.2" customHeight="1" x14ac:dyDescent="0.2">
      <c r="A161" s="26"/>
      <c r="B161" s="138"/>
      <c r="C161" s="152" t="s">
        <v>348</v>
      </c>
      <c r="D161" s="152" t="s">
        <v>177</v>
      </c>
      <c r="E161" s="153" t="s">
        <v>451</v>
      </c>
      <c r="F161" s="154" t="s">
        <v>452</v>
      </c>
      <c r="G161" s="155" t="s">
        <v>241</v>
      </c>
      <c r="H161" s="156">
        <v>2</v>
      </c>
      <c r="I161" s="157"/>
      <c r="J161" s="157">
        <f t="shared" si="20"/>
        <v>0</v>
      </c>
      <c r="K161" s="158"/>
      <c r="L161" s="159"/>
      <c r="M161" s="160" t="s">
        <v>1</v>
      </c>
      <c r="N161" s="161" t="s">
        <v>37</v>
      </c>
      <c r="O161" s="148">
        <v>0</v>
      </c>
      <c r="P161" s="148">
        <f t="shared" si="21"/>
        <v>0</v>
      </c>
      <c r="Q161" s="148">
        <v>0</v>
      </c>
      <c r="R161" s="148">
        <f t="shared" si="22"/>
        <v>0</v>
      </c>
      <c r="S161" s="148">
        <v>0</v>
      </c>
      <c r="T161" s="149">
        <f t="shared" si="23"/>
        <v>0</v>
      </c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R161" s="150" t="s">
        <v>156</v>
      </c>
      <c r="AT161" s="150" t="s">
        <v>177</v>
      </c>
      <c r="AU161" s="150" t="s">
        <v>130</v>
      </c>
      <c r="AY161" s="14" t="s">
        <v>123</v>
      </c>
      <c r="BE161" s="151">
        <f t="shared" si="24"/>
        <v>0</v>
      </c>
      <c r="BF161" s="151">
        <f t="shared" si="25"/>
        <v>0</v>
      </c>
      <c r="BG161" s="151">
        <f t="shared" si="26"/>
        <v>0</v>
      </c>
      <c r="BH161" s="151">
        <f t="shared" si="27"/>
        <v>0</v>
      </c>
      <c r="BI161" s="151">
        <f t="shared" si="28"/>
        <v>0</v>
      </c>
      <c r="BJ161" s="14" t="s">
        <v>130</v>
      </c>
      <c r="BK161" s="151">
        <f t="shared" si="29"/>
        <v>0</v>
      </c>
      <c r="BL161" s="14" t="s">
        <v>129</v>
      </c>
      <c r="BM161" s="150" t="s">
        <v>453</v>
      </c>
    </row>
    <row r="162" spans="1:65" s="2" customFormat="1" ht="37.9" customHeight="1" x14ac:dyDescent="0.2">
      <c r="A162" s="26"/>
      <c r="B162" s="138"/>
      <c r="C162" s="152" t="s">
        <v>324</v>
      </c>
      <c r="D162" s="152" t="s">
        <v>177</v>
      </c>
      <c r="E162" s="153" t="s">
        <v>454</v>
      </c>
      <c r="F162" s="154" t="s">
        <v>455</v>
      </c>
      <c r="G162" s="155" t="s">
        <v>241</v>
      </c>
      <c r="H162" s="156">
        <v>1</v>
      </c>
      <c r="I162" s="157"/>
      <c r="J162" s="157">
        <f t="shared" si="20"/>
        <v>0</v>
      </c>
      <c r="K162" s="158"/>
      <c r="L162" s="159"/>
      <c r="M162" s="160" t="s">
        <v>1</v>
      </c>
      <c r="N162" s="161" t="s">
        <v>37</v>
      </c>
      <c r="O162" s="148">
        <v>0</v>
      </c>
      <c r="P162" s="148">
        <f t="shared" si="21"/>
        <v>0</v>
      </c>
      <c r="Q162" s="148">
        <v>2E-3</v>
      </c>
      <c r="R162" s="148">
        <f t="shared" si="22"/>
        <v>2E-3</v>
      </c>
      <c r="S162" s="148">
        <v>0</v>
      </c>
      <c r="T162" s="149">
        <f t="shared" si="23"/>
        <v>0</v>
      </c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R162" s="150" t="s">
        <v>156</v>
      </c>
      <c r="AT162" s="150" t="s">
        <v>177</v>
      </c>
      <c r="AU162" s="150" t="s">
        <v>130</v>
      </c>
      <c r="AY162" s="14" t="s">
        <v>123</v>
      </c>
      <c r="BE162" s="151">
        <f t="shared" si="24"/>
        <v>0</v>
      </c>
      <c r="BF162" s="151">
        <f t="shared" si="25"/>
        <v>0</v>
      </c>
      <c r="BG162" s="151">
        <f t="shared" si="26"/>
        <v>0</v>
      </c>
      <c r="BH162" s="151">
        <f t="shared" si="27"/>
        <v>0</v>
      </c>
      <c r="BI162" s="151">
        <f t="shared" si="28"/>
        <v>0</v>
      </c>
      <c r="BJ162" s="14" t="s">
        <v>130</v>
      </c>
      <c r="BK162" s="151">
        <f t="shared" si="29"/>
        <v>0</v>
      </c>
      <c r="BL162" s="14" t="s">
        <v>129</v>
      </c>
      <c r="BM162" s="150" t="s">
        <v>456</v>
      </c>
    </row>
    <row r="163" spans="1:65" s="2" customFormat="1" ht="37.9" customHeight="1" x14ac:dyDescent="0.2">
      <c r="A163" s="26"/>
      <c r="B163" s="138"/>
      <c r="C163" s="152" t="s">
        <v>314</v>
      </c>
      <c r="D163" s="152" t="s">
        <v>177</v>
      </c>
      <c r="E163" s="153" t="s">
        <v>457</v>
      </c>
      <c r="F163" s="154" t="s">
        <v>458</v>
      </c>
      <c r="G163" s="155" t="s">
        <v>241</v>
      </c>
      <c r="H163" s="156">
        <v>1</v>
      </c>
      <c r="I163" s="157"/>
      <c r="J163" s="157">
        <f t="shared" si="20"/>
        <v>0</v>
      </c>
      <c r="K163" s="158"/>
      <c r="L163" s="159"/>
      <c r="M163" s="160" t="s">
        <v>1</v>
      </c>
      <c r="N163" s="161" t="s">
        <v>37</v>
      </c>
      <c r="O163" s="148">
        <v>0</v>
      </c>
      <c r="P163" s="148">
        <f t="shared" si="21"/>
        <v>0</v>
      </c>
      <c r="Q163" s="148">
        <v>8.0999999999999996E-3</v>
      </c>
      <c r="R163" s="148">
        <f t="shared" si="22"/>
        <v>8.0999999999999996E-3</v>
      </c>
      <c r="S163" s="148">
        <v>0</v>
      </c>
      <c r="T163" s="149">
        <f t="shared" si="23"/>
        <v>0</v>
      </c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R163" s="150" t="s">
        <v>156</v>
      </c>
      <c r="AT163" s="150" t="s">
        <v>177</v>
      </c>
      <c r="AU163" s="150" t="s">
        <v>130</v>
      </c>
      <c r="AY163" s="14" t="s">
        <v>123</v>
      </c>
      <c r="BE163" s="151">
        <f t="shared" si="24"/>
        <v>0</v>
      </c>
      <c r="BF163" s="151">
        <f t="shared" si="25"/>
        <v>0</v>
      </c>
      <c r="BG163" s="151">
        <f t="shared" si="26"/>
        <v>0</v>
      </c>
      <c r="BH163" s="151">
        <f t="shared" si="27"/>
        <v>0</v>
      </c>
      <c r="BI163" s="151">
        <f t="shared" si="28"/>
        <v>0</v>
      </c>
      <c r="BJ163" s="14" t="s">
        <v>130</v>
      </c>
      <c r="BK163" s="151">
        <f t="shared" si="29"/>
        <v>0</v>
      </c>
      <c r="BL163" s="14" t="s">
        <v>129</v>
      </c>
      <c r="BM163" s="150" t="s">
        <v>459</v>
      </c>
    </row>
    <row r="164" spans="1:65" s="2" customFormat="1" ht="24.2" customHeight="1" x14ac:dyDescent="0.2">
      <c r="A164" s="26"/>
      <c r="B164" s="138"/>
      <c r="C164" s="152" t="s">
        <v>460</v>
      </c>
      <c r="D164" s="152" t="s">
        <v>177</v>
      </c>
      <c r="E164" s="153" t="s">
        <v>461</v>
      </c>
      <c r="F164" s="154" t="s">
        <v>462</v>
      </c>
      <c r="G164" s="155" t="s">
        <v>241</v>
      </c>
      <c r="H164" s="156">
        <v>2</v>
      </c>
      <c r="I164" s="157"/>
      <c r="J164" s="157">
        <f t="shared" si="20"/>
        <v>0</v>
      </c>
      <c r="K164" s="158"/>
      <c r="L164" s="159"/>
      <c r="M164" s="160" t="s">
        <v>1</v>
      </c>
      <c r="N164" s="161" t="s">
        <v>37</v>
      </c>
      <c r="O164" s="148">
        <v>0</v>
      </c>
      <c r="P164" s="148">
        <f t="shared" si="21"/>
        <v>0</v>
      </c>
      <c r="Q164" s="148">
        <v>9.3000000000000005E-4</v>
      </c>
      <c r="R164" s="148">
        <f t="shared" si="22"/>
        <v>1.8600000000000001E-3</v>
      </c>
      <c r="S164" s="148">
        <v>0</v>
      </c>
      <c r="T164" s="149">
        <f t="shared" si="23"/>
        <v>0</v>
      </c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R164" s="150" t="s">
        <v>156</v>
      </c>
      <c r="AT164" s="150" t="s">
        <v>177</v>
      </c>
      <c r="AU164" s="150" t="s">
        <v>130</v>
      </c>
      <c r="AY164" s="14" t="s">
        <v>123</v>
      </c>
      <c r="BE164" s="151">
        <f t="shared" si="24"/>
        <v>0</v>
      </c>
      <c r="BF164" s="151">
        <f t="shared" si="25"/>
        <v>0</v>
      </c>
      <c r="BG164" s="151">
        <f t="shared" si="26"/>
        <v>0</v>
      </c>
      <c r="BH164" s="151">
        <f t="shared" si="27"/>
        <v>0</v>
      </c>
      <c r="BI164" s="151">
        <f t="shared" si="28"/>
        <v>0</v>
      </c>
      <c r="BJ164" s="14" t="s">
        <v>130</v>
      </c>
      <c r="BK164" s="151">
        <f t="shared" si="29"/>
        <v>0</v>
      </c>
      <c r="BL164" s="14" t="s">
        <v>129</v>
      </c>
      <c r="BM164" s="150" t="s">
        <v>463</v>
      </c>
    </row>
    <row r="165" spans="1:65" s="2" customFormat="1" ht="37.9" customHeight="1" x14ac:dyDescent="0.2">
      <c r="A165" s="26"/>
      <c r="B165" s="138"/>
      <c r="C165" s="152" t="s">
        <v>464</v>
      </c>
      <c r="D165" s="152" t="s">
        <v>177</v>
      </c>
      <c r="E165" s="153" t="s">
        <v>465</v>
      </c>
      <c r="F165" s="154" t="s">
        <v>466</v>
      </c>
      <c r="G165" s="155" t="s">
        <v>241</v>
      </c>
      <c r="H165" s="156">
        <v>1</v>
      </c>
      <c r="I165" s="157"/>
      <c r="J165" s="157">
        <f t="shared" si="20"/>
        <v>0</v>
      </c>
      <c r="K165" s="158"/>
      <c r="L165" s="159"/>
      <c r="M165" s="160" t="s">
        <v>1</v>
      </c>
      <c r="N165" s="161" t="s">
        <v>37</v>
      </c>
      <c r="O165" s="148">
        <v>0</v>
      </c>
      <c r="P165" s="148">
        <f t="shared" si="21"/>
        <v>0</v>
      </c>
      <c r="Q165" s="148">
        <v>3.0999999999999999E-3</v>
      </c>
      <c r="R165" s="148">
        <f t="shared" si="22"/>
        <v>3.0999999999999999E-3</v>
      </c>
      <c r="S165" s="148">
        <v>0</v>
      </c>
      <c r="T165" s="149">
        <f t="shared" si="23"/>
        <v>0</v>
      </c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R165" s="150" t="s">
        <v>156</v>
      </c>
      <c r="AT165" s="150" t="s">
        <v>177</v>
      </c>
      <c r="AU165" s="150" t="s">
        <v>130</v>
      </c>
      <c r="AY165" s="14" t="s">
        <v>123</v>
      </c>
      <c r="BE165" s="151">
        <f t="shared" si="24"/>
        <v>0</v>
      </c>
      <c r="BF165" s="151">
        <f t="shared" si="25"/>
        <v>0</v>
      </c>
      <c r="BG165" s="151">
        <f t="shared" si="26"/>
        <v>0</v>
      </c>
      <c r="BH165" s="151">
        <f t="shared" si="27"/>
        <v>0</v>
      </c>
      <c r="BI165" s="151">
        <f t="shared" si="28"/>
        <v>0</v>
      </c>
      <c r="BJ165" s="14" t="s">
        <v>130</v>
      </c>
      <c r="BK165" s="151">
        <f t="shared" si="29"/>
        <v>0</v>
      </c>
      <c r="BL165" s="14" t="s">
        <v>129</v>
      </c>
      <c r="BM165" s="150" t="s">
        <v>467</v>
      </c>
    </row>
    <row r="166" spans="1:65" s="2" customFormat="1" ht="24.2" customHeight="1" x14ac:dyDescent="0.2">
      <c r="A166" s="26"/>
      <c r="B166" s="138"/>
      <c r="C166" s="139" t="s">
        <v>468</v>
      </c>
      <c r="D166" s="139" t="s">
        <v>125</v>
      </c>
      <c r="E166" s="140" t="s">
        <v>212</v>
      </c>
      <c r="F166" s="141" t="s">
        <v>213</v>
      </c>
      <c r="G166" s="142" t="s">
        <v>141</v>
      </c>
      <c r="H166" s="143">
        <v>145</v>
      </c>
      <c r="I166" s="144"/>
      <c r="J166" s="144">
        <f t="shared" si="20"/>
        <v>0</v>
      </c>
      <c r="K166" s="145"/>
      <c r="L166" s="27"/>
      <c r="M166" s="146" t="s">
        <v>1</v>
      </c>
      <c r="N166" s="147" t="s">
        <v>37</v>
      </c>
      <c r="O166" s="148">
        <v>0</v>
      </c>
      <c r="P166" s="148">
        <f t="shared" si="21"/>
        <v>0</v>
      </c>
      <c r="Q166" s="148">
        <v>8.9987163029524997E-5</v>
      </c>
      <c r="R166" s="148">
        <f t="shared" si="22"/>
        <v>1.3048138639281125E-2</v>
      </c>
      <c r="S166" s="148">
        <v>0</v>
      </c>
      <c r="T166" s="149">
        <f t="shared" si="23"/>
        <v>0</v>
      </c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R166" s="150" t="s">
        <v>129</v>
      </c>
      <c r="AT166" s="150" t="s">
        <v>125</v>
      </c>
      <c r="AU166" s="150" t="s">
        <v>130</v>
      </c>
      <c r="AY166" s="14" t="s">
        <v>123</v>
      </c>
      <c r="BE166" s="151">
        <f t="shared" si="24"/>
        <v>0</v>
      </c>
      <c r="BF166" s="151">
        <f t="shared" si="25"/>
        <v>0</v>
      </c>
      <c r="BG166" s="151">
        <f t="shared" si="26"/>
        <v>0</v>
      </c>
      <c r="BH166" s="151">
        <f t="shared" si="27"/>
        <v>0</v>
      </c>
      <c r="BI166" s="151">
        <f t="shared" si="28"/>
        <v>0</v>
      </c>
      <c r="BJ166" s="14" t="s">
        <v>130</v>
      </c>
      <c r="BK166" s="151">
        <f t="shared" si="29"/>
        <v>0</v>
      </c>
      <c r="BL166" s="14" t="s">
        <v>129</v>
      </c>
      <c r="BM166" s="150" t="s">
        <v>469</v>
      </c>
    </row>
    <row r="167" spans="1:65" s="2" customFormat="1" ht="24.2" customHeight="1" x14ac:dyDescent="0.2">
      <c r="A167" s="26"/>
      <c r="B167" s="138"/>
      <c r="C167" s="139" t="s">
        <v>470</v>
      </c>
      <c r="D167" s="139" t="s">
        <v>125</v>
      </c>
      <c r="E167" s="140" t="s">
        <v>215</v>
      </c>
      <c r="F167" s="141" t="s">
        <v>216</v>
      </c>
      <c r="G167" s="142" t="s">
        <v>141</v>
      </c>
      <c r="H167" s="143">
        <v>145</v>
      </c>
      <c r="I167" s="144"/>
      <c r="J167" s="144">
        <f t="shared" si="20"/>
        <v>0</v>
      </c>
      <c r="K167" s="145"/>
      <c r="L167" s="27"/>
      <c r="M167" s="146" t="s">
        <v>1</v>
      </c>
      <c r="N167" s="147" t="s">
        <v>37</v>
      </c>
      <c r="O167" s="148">
        <v>0</v>
      </c>
      <c r="P167" s="148">
        <f t="shared" si="21"/>
        <v>0</v>
      </c>
      <c r="Q167" s="148">
        <v>3.9987163029525001E-5</v>
      </c>
      <c r="R167" s="148">
        <f t="shared" si="22"/>
        <v>5.798138639281125E-3</v>
      </c>
      <c r="S167" s="148">
        <v>0</v>
      </c>
      <c r="T167" s="149">
        <f t="shared" si="23"/>
        <v>0</v>
      </c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R167" s="150" t="s">
        <v>129</v>
      </c>
      <c r="AT167" s="150" t="s">
        <v>125</v>
      </c>
      <c r="AU167" s="150" t="s">
        <v>130</v>
      </c>
      <c r="AY167" s="14" t="s">
        <v>123</v>
      </c>
      <c r="BE167" s="151">
        <f t="shared" si="24"/>
        <v>0</v>
      </c>
      <c r="BF167" s="151">
        <f t="shared" si="25"/>
        <v>0</v>
      </c>
      <c r="BG167" s="151">
        <f t="shared" si="26"/>
        <v>0</v>
      </c>
      <c r="BH167" s="151">
        <f t="shared" si="27"/>
        <v>0</v>
      </c>
      <c r="BI167" s="151">
        <f t="shared" si="28"/>
        <v>0</v>
      </c>
      <c r="BJ167" s="14" t="s">
        <v>130</v>
      </c>
      <c r="BK167" s="151">
        <f t="shared" si="29"/>
        <v>0</v>
      </c>
      <c r="BL167" s="14" t="s">
        <v>129</v>
      </c>
      <c r="BM167" s="150" t="s">
        <v>471</v>
      </c>
    </row>
    <row r="168" spans="1:65" s="2" customFormat="1" ht="24.2" customHeight="1" x14ac:dyDescent="0.2">
      <c r="A168" s="26"/>
      <c r="B168" s="138"/>
      <c r="C168" s="139" t="s">
        <v>472</v>
      </c>
      <c r="D168" s="139" t="s">
        <v>125</v>
      </c>
      <c r="E168" s="140" t="s">
        <v>219</v>
      </c>
      <c r="F168" s="141" t="s">
        <v>220</v>
      </c>
      <c r="G168" s="142" t="s">
        <v>128</v>
      </c>
      <c r="H168" s="143">
        <v>4.5</v>
      </c>
      <c r="I168" s="144"/>
      <c r="J168" s="144">
        <f t="shared" si="20"/>
        <v>0</v>
      </c>
      <c r="K168" s="145"/>
      <c r="L168" s="27"/>
      <c r="M168" s="146" t="s">
        <v>1</v>
      </c>
      <c r="N168" s="147" t="s">
        <v>37</v>
      </c>
      <c r="O168" s="148">
        <v>0</v>
      </c>
      <c r="P168" s="148">
        <f t="shared" si="21"/>
        <v>0</v>
      </c>
      <c r="Q168" s="148">
        <v>6.6E-4</v>
      </c>
      <c r="R168" s="148">
        <f t="shared" si="22"/>
        <v>2.97E-3</v>
      </c>
      <c r="S168" s="148">
        <v>0</v>
      </c>
      <c r="T168" s="149">
        <f t="shared" si="23"/>
        <v>0</v>
      </c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R168" s="150" t="s">
        <v>129</v>
      </c>
      <c r="AT168" s="150" t="s">
        <v>125</v>
      </c>
      <c r="AU168" s="150" t="s">
        <v>130</v>
      </c>
      <c r="AY168" s="14" t="s">
        <v>123</v>
      </c>
      <c r="BE168" s="151">
        <f t="shared" si="24"/>
        <v>0</v>
      </c>
      <c r="BF168" s="151">
        <f t="shared" si="25"/>
        <v>0</v>
      </c>
      <c r="BG168" s="151">
        <f t="shared" si="26"/>
        <v>0</v>
      </c>
      <c r="BH168" s="151">
        <f t="shared" si="27"/>
        <v>0</v>
      </c>
      <c r="BI168" s="151">
        <f t="shared" si="28"/>
        <v>0</v>
      </c>
      <c r="BJ168" s="14" t="s">
        <v>130</v>
      </c>
      <c r="BK168" s="151">
        <f t="shared" si="29"/>
        <v>0</v>
      </c>
      <c r="BL168" s="14" t="s">
        <v>129</v>
      </c>
      <c r="BM168" s="150" t="s">
        <v>473</v>
      </c>
    </row>
    <row r="169" spans="1:65" s="2" customFormat="1" ht="24.2" customHeight="1" x14ac:dyDescent="0.2">
      <c r="A169" s="26"/>
      <c r="B169" s="138"/>
      <c r="C169" s="139" t="s">
        <v>474</v>
      </c>
      <c r="D169" s="139" t="s">
        <v>125</v>
      </c>
      <c r="E169" s="140" t="s">
        <v>223</v>
      </c>
      <c r="F169" s="141" t="s">
        <v>224</v>
      </c>
      <c r="G169" s="142" t="s">
        <v>128</v>
      </c>
      <c r="H169" s="143">
        <v>4.5</v>
      </c>
      <c r="I169" s="144"/>
      <c r="J169" s="144">
        <f t="shared" si="20"/>
        <v>0</v>
      </c>
      <c r="K169" s="145"/>
      <c r="L169" s="27"/>
      <c r="M169" s="146" t="s">
        <v>1</v>
      </c>
      <c r="N169" s="147" t="s">
        <v>37</v>
      </c>
      <c r="O169" s="148">
        <v>0</v>
      </c>
      <c r="P169" s="148">
        <f t="shared" si="21"/>
        <v>0</v>
      </c>
      <c r="Q169" s="148">
        <v>3.2000000000000003E-4</v>
      </c>
      <c r="R169" s="148">
        <f t="shared" si="22"/>
        <v>1.4400000000000001E-3</v>
      </c>
      <c r="S169" s="148">
        <v>0</v>
      </c>
      <c r="T169" s="149">
        <f t="shared" si="23"/>
        <v>0</v>
      </c>
      <c r="U169" s="26"/>
      <c r="V169" s="26"/>
      <c r="W169" s="26"/>
      <c r="X169" s="26"/>
      <c r="Y169" s="26"/>
      <c r="Z169" s="26"/>
      <c r="AA169" s="26"/>
      <c r="AB169" s="26"/>
      <c r="AC169" s="26"/>
      <c r="AD169" s="26"/>
      <c r="AE169" s="26"/>
      <c r="AR169" s="150" t="s">
        <v>129</v>
      </c>
      <c r="AT169" s="150" t="s">
        <v>125</v>
      </c>
      <c r="AU169" s="150" t="s">
        <v>130</v>
      </c>
      <c r="AY169" s="14" t="s">
        <v>123</v>
      </c>
      <c r="BE169" s="151">
        <f t="shared" si="24"/>
        <v>0</v>
      </c>
      <c r="BF169" s="151">
        <f t="shared" si="25"/>
        <v>0</v>
      </c>
      <c r="BG169" s="151">
        <f t="shared" si="26"/>
        <v>0</v>
      </c>
      <c r="BH169" s="151">
        <f t="shared" si="27"/>
        <v>0</v>
      </c>
      <c r="BI169" s="151">
        <f t="shared" si="28"/>
        <v>0</v>
      </c>
      <c r="BJ169" s="14" t="s">
        <v>130</v>
      </c>
      <c r="BK169" s="151">
        <f t="shared" si="29"/>
        <v>0</v>
      </c>
      <c r="BL169" s="14" t="s">
        <v>129</v>
      </c>
      <c r="BM169" s="150" t="s">
        <v>475</v>
      </c>
    </row>
    <row r="170" spans="1:65" s="2" customFormat="1" ht="24.2" customHeight="1" x14ac:dyDescent="0.2">
      <c r="A170" s="26"/>
      <c r="B170" s="138"/>
      <c r="C170" s="139" t="s">
        <v>476</v>
      </c>
      <c r="D170" s="139" t="s">
        <v>125</v>
      </c>
      <c r="E170" s="140" t="s">
        <v>227</v>
      </c>
      <c r="F170" s="141" t="s">
        <v>228</v>
      </c>
      <c r="G170" s="142" t="s">
        <v>141</v>
      </c>
      <c r="H170" s="143">
        <v>145</v>
      </c>
      <c r="I170" s="144"/>
      <c r="J170" s="144">
        <f t="shared" si="20"/>
        <v>0</v>
      </c>
      <c r="K170" s="145"/>
      <c r="L170" s="27"/>
      <c r="M170" s="146" t="s">
        <v>1</v>
      </c>
      <c r="N170" s="147" t="s">
        <v>37</v>
      </c>
      <c r="O170" s="148">
        <v>0</v>
      </c>
      <c r="P170" s="148">
        <f t="shared" si="21"/>
        <v>0</v>
      </c>
      <c r="Q170" s="148">
        <v>3.4980744544287502E-6</v>
      </c>
      <c r="R170" s="148">
        <f t="shared" si="22"/>
        <v>5.0722079589216875E-4</v>
      </c>
      <c r="S170" s="148">
        <v>0</v>
      </c>
      <c r="T170" s="149">
        <f t="shared" si="23"/>
        <v>0</v>
      </c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R170" s="150" t="s">
        <v>129</v>
      </c>
      <c r="AT170" s="150" t="s">
        <v>125</v>
      </c>
      <c r="AU170" s="150" t="s">
        <v>130</v>
      </c>
      <c r="AY170" s="14" t="s">
        <v>123</v>
      </c>
      <c r="BE170" s="151">
        <f t="shared" si="24"/>
        <v>0</v>
      </c>
      <c r="BF170" s="151">
        <f t="shared" si="25"/>
        <v>0</v>
      </c>
      <c r="BG170" s="151">
        <f t="shared" si="26"/>
        <v>0</v>
      </c>
      <c r="BH170" s="151">
        <f t="shared" si="27"/>
        <v>0</v>
      </c>
      <c r="BI170" s="151">
        <f t="shared" si="28"/>
        <v>0</v>
      </c>
      <c r="BJ170" s="14" t="s">
        <v>130</v>
      </c>
      <c r="BK170" s="151">
        <f t="shared" si="29"/>
        <v>0</v>
      </c>
      <c r="BL170" s="14" t="s">
        <v>129</v>
      </c>
      <c r="BM170" s="150" t="s">
        <v>477</v>
      </c>
    </row>
    <row r="171" spans="1:65" s="2" customFormat="1" ht="24.2" customHeight="1" x14ac:dyDescent="0.2">
      <c r="A171" s="26"/>
      <c r="B171" s="138"/>
      <c r="C171" s="139" t="s">
        <v>478</v>
      </c>
      <c r="D171" s="139" t="s">
        <v>125</v>
      </c>
      <c r="E171" s="140" t="s">
        <v>231</v>
      </c>
      <c r="F171" s="141" t="s">
        <v>232</v>
      </c>
      <c r="G171" s="142" t="s">
        <v>128</v>
      </c>
      <c r="H171" s="143">
        <v>4.5</v>
      </c>
      <c r="I171" s="144"/>
      <c r="J171" s="144">
        <f t="shared" si="20"/>
        <v>0</v>
      </c>
      <c r="K171" s="145"/>
      <c r="L171" s="27"/>
      <c r="M171" s="146" t="s">
        <v>1</v>
      </c>
      <c r="N171" s="147" t="s">
        <v>37</v>
      </c>
      <c r="O171" s="148">
        <v>0</v>
      </c>
      <c r="P171" s="148">
        <f t="shared" si="21"/>
        <v>0</v>
      </c>
      <c r="Q171" s="148">
        <v>0</v>
      </c>
      <c r="R171" s="148">
        <f t="shared" si="22"/>
        <v>0</v>
      </c>
      <c r="S171" s="148">
        <v>0</v>
      </c>
      <c r="T171" s="149">
        <f t="shared" si="23"/>
        <v>0</v>
      </c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R171" s="150" t="s">
        <v>129</v>
      </c>
      <c r="AT171" s="150" t="s">
        <v>125</v>
      </c>
      <c r="AU171" s="150" t="s">
        <v>130</v>
      </c>
      <c r="AY171" s="14" t="s">
        <v>123</v>
      </c>
      <c r="BE171" s="151">
        <f t="shared" si="24"/>
        <v>0</v>
      </c>
      <c r="BF171" s="151">
        <f t="shared" si="25"/>
        <v>0</v>
      </c>
      <c r="BG171" s="151">
        <f t="shared" si="26"/>
        <v>0</v>
      </c>
      <c r="BH171" s="151">
        <f t="shared" si="27"/>
        <v>0</v>
      </c>
      <c r="BI171" s="151">
        <f t="shared" si="28"/>
        <v>0</v>
      </c>
      <c r="BJ171" s="14" t="s">
        <v>130</v>
      </c>
      <c r="BK171" s="151">
        <f t="shared" si="29"/>
        <v>0</v>
      </c>
      <c r="BL171" s="14" t="s">
        <v>129</v>
      </c>
      <c r="BM171" s="150" t="s">
        <v>479</v>
      </c>
    </row>
    <row r="172" spans="1:65" s="2" customFormat="1" ht="24.2" customHeight="1" x14ac:dyDescent="0.2">
      <c r="A172" s="26"/>
      <c r="B172" s="138"/>
      <c r="C172" s="139" t="s">
        <v>480</v>
      </c>
      <c r="D172" s="139" t="s">
        <v>125</v>
      </c>
      <c r="E172" s="140" t="s">
        <v>235</v>
      </c>
      <c r="F172" s="141" t="s">
        <v>236</v>
      </c>
      <c r="G172" s="142" t="s">
        <v>141</v>
      </c>
      <c r="H172" s="143">
        <v>110</v>
      </c>
      <c r="I172" s="144"/>
      <c r="J172" s="144">
        <f t="shared" si="20"/>
        <v>0</v>
      </c>
      <c r="K172" s="145"/>
      <c r="L172" s="27"/>
      <c r="M172" s="146" t="s">
        <v>1</v>
      </c>
      <c r="N172" s="147" t="s">
        <v>37</v>
      </c>
      <c r="O172" s="148">
        <v>0</v>
      </c>
      <c r="P172" s="148">
        <f t="shared" si="21"/>
        <v>0</v>
      </c>
      <c r="Q172" s="148">
        <v>0.16453000000000001</v>
      </c>
      <c r="R172" s="148">
        <f t="shared" si="22"/>
        <v>18.098300000000002</v>
      </c>
      <c r="S172" s="148">
        <v>0</v>
      </c>
      <c r="T172" s="149">
        <f t="shared" si="23"/>
        <v>0</v>
      </c>
      <c r="U172" s="26"/>
      <c r="V172" s="26"/>
      <c r="W172" s="26"/>
      <c r="X172" s="26"/>
      <c r="Y172" s="26"/>
      <c r="Z172" s="26"/>
      <c r="AA172" s="26"/>
      <c r="AB172" s="26"/>
      <c r="AC172" s="26"/>
      <c r="AD172" s="26"/>
      <c r="AE172" s="26"/>
      <c r="AR172" s="150" t="s">
        <v>129</v>
      </c>
      <c r="AT172" s="150" t="s">
        <v>125</v>
      </c>
      <c r="AU172" s="150" t="s">
        <v>130</v>
      </c>
      <c r="AY172" s="14" t="s">
        <v>123</v>
      </c>
      <c r="BE172" s="151">
        <f t="shared" si="24"/>
        <v>0</v>
      </c>
      <c r="BF172" s="151">
        <f t="shared" si="25"/>
        <v>0</v>
      </c>
      <c r="BG172" s="151">
        <f t="shared" si="26"/>
        <v>0</v>
      </c>
      <c r="BH172" s="151">
        <f t="shared" si="27"/>
        <v>0</v>
      </c>
      <c r="BI172" s="151">
        <f t="shared" si="28"/>
        <v>0</v>
      </c>
      <c r="BJ172" s="14" t="s">
        <v>130</v>
      </c>
      <c r="BK172" s="151">
        <f t="shared" si="29"/>
        <v>0</v>
      </c>
      <c r="BL172" s="14" t="s">
        <v>129</v>
      </c>
      <c r="BM172" s="150" t="s">
        <v>481</v>
      </c>
    </row>
    <row r="173" spans="1:65" s="2" customFormat="1" ht="14.45" customHeight="1" x14ac:dyDescent="0.2">
      <c r="A173" s="26"/>
      <c r="B173" s="138"/>
      <c r="C173" s="152" t="s">
        <v>482</v>
      </c>
      <c r="D173" s="152" t="s">
        <v>177</v>
      </c>
      <c r="E173" s="153" t="s">
        <v>239</v>
      </c>
      <c r="F173" s="154" t="s">
        <v>483</v>
      </c>
      <c r="G173" s="155" t="s">
        <v>241</v>
      </c>
      <c r="H173" s="156">
        <v>111.1</v>
      </c>
      <c r="I173" s="157"/>
      <c r="J173" s="157">
        <f t="shared" si="20"/>
        <v>0</v>
      </c>
      <c r="K173" s="158"/>
      <c r="L173" s="159"/>
      <c r="M173" s="160" t="s">
        <v>1</v>
      </c>
      <c r="N173" s="161" t="s">
        <v>37</v>
      </c>
      <c r="O173" s="148">
        <v>0</v>
      </c>
      <c r="P173" s="148">
        <f t="shared" si="21"/>
        <v>0</v>
      </c>
      <c r="Q173" s="148">
        <v>8.5000000000000006E-2</v>
      </c>
      <c r="R173" s="148">
        <f t="shared" si="22"/>
        <v>9.4435000000000002</v>
      </c>
      <c r="S173" s="148">
        <v>0</v>
      </c>
      <c r="T173" s="149">
        <f t="shared" si="23"/>
        <v>0</v>
      </c>
      <c r="U173" s="26"/>
      <c r="V173" s="26"/>
      <c r="W173" s="26"/>
      <c r="X173" s="26"/>
      <c r="Y173" s="26"/>
      <c r="Z173" s="26"/>
      <c r="AA173" s="26"/>
      <c r="AB173" s="26"/>
      <c r="AC173" s="26"/>
      <c r="AD173" s="26"/>
      <c r="AE173" s="26"/>
      <c r="AR173" s="150" t="s">
        <v>156</v>
      </c>
      <c r="AT173" s="150" t="s">
        <v>177</v>
      </c>
      <c r="AU173" s="150" t="s">
        <v>130</v>
      </c>
      <c r="AY173" s="14" t="s">
        <v>123</v>
      </c>
      <c r="BE173" s="151">
        <f t="shared" si="24"/>
        <v>0</v>
      </c>
      <c r="BF173" s="151">
        <f t="shared" si="25"/>
        <v>0</v>
      </c>
      <c r="BG173" s="151">
        <f t="shared" si="26"/>
        <v>0</v>
      </c>
      <c r="BH173" s="151">
        <f t="shared" si="27"/>
        <v>0</v>
      </c>
      <c r="BI173" s="151">
        <f t="shared" si="28"/>
        <v>0</v>
      </c>
      <c r="BJ173" s="14" t="s">
        <v>130</v>
      </c>
      <c r="BK173" s="151">
        <f t="shared" si="29"/>
        <v>0</v>
      </c>
      <c r="BL173" s="14" t="s">
        <v>129</v>
      </c>
      <c r="BM173" s="150" t="s">
        <v>484</v>
      </c>
    </row>
    <row r="174" spans="1:65" s="2" customFormat="1" ht="24.2" customHeight="1" x14ac:dyDescent="0.2">
      <c r="A174" s="26"/>
      <c r="B174" s="138"/>
      <c r="C174" s="139" t="s">
        <v>485</v>
      </c>
      <c r="D174" s="139" t="s">
        <v>125</v>
      </c>
      <c r="E174" s="140" t="s">
        <v>486</v>
      </c>
      <c r="F174" s="141" t="s">
        <v>487</v>
      </c>
      <c r="G174" s="142" t="s">
        <v>141</v>
      </c>
      <c r="H174" s="143">
        <v>65</v>
      </c>
      <c r="I174" s="144"/>
      <c r="J174" s="144">
        <f t="shared" si="20"/>
        <v>0</v>
      </c>
      <c r="K174" s="145"/>
      <c r="L174" s="27"/>
      <c r="M174" s="146" t="s">
        <v>1</v>
      </c>
      <c r="N174" s="147" t="s">
        <v>37</v>
      </c>
      <c r="O174" s="148">
        <v>0</v>
      </c>
      <c r="P174" s="148">
        <f t="shared" si="21"/>
        <v>0</v>
      </c>
      <c r="Q174" s="148">
        <v>0.13556000000000001</v>
      </c>
      <c r="R174" s="148">
        <f t="shared" si="22"/>
        <v>8.8114000000000008</v>
      </c>
      <c r="S174" s="148">
        <v>0</v>
      </c>
      <c r="T174" s="149">
        <f t="shared" si="23"/>
        <v>0</v>
      </c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R174" s="150" t="s">
        <v>129</v>
      </c>
      <c r="AT174" s="150" t="s">
        <v>125</v>
      </c>
      <c r="AU174" s="150" t="s">
        <v>130</v>
      </c>
      <c r="AY174" s="14" t="s">
        <v>123</v>
      </c>
      <c r="BE174" s="151">
        <f t="shared" si="24"/>
        <v>0</v>
      </c>
      <c r="BF174" s="151">
        <f t="shared" si="25"/>
        <v>0</v>
      </c>
      <c r="BG174" s="151">
        <f t="shared" si="26"/>
        <v>0</v>
      </c>
      <c r="BH174" s="151">
        <f t="shared" si="27"/>
        <v>0</v>
      </c>
      <c r="BI174" s="151">
        <f t="shared" si="28"/>
        <v>0</v>
      </c>
      <c r="BJ174" s="14" t="s">
        <v>130</v>
      </c>
      <c r="BK174" s="151">
        <f t="shared" si="29"/>
        <v>0</v>
      </c>
      <c r="BL174" s="14" t="s">
        <v>129</v>
      </c>
      <c r="BM174" s="150" t="s">
        <v>488</v>
      </c>
    </row>
    <row r="175" spans="1:65" s="2" customFormat="1" ht="24.2" customHeight="1" x14ac:dyDescent="0.2">
      <c r="A175" s="26"/>
      <c r="B175" s="138"/>
      <c r="C175" s="152" t="s">
        <v>489</v>
      </c>
      <c r="D175" s="152" t="s">
        <v>177</v>
      </c>
      <c r="E175" s="153" t="s">
        <v>490</v>
      </c>
      <c r="F175" s="154" t="s">
        <v>491</v>
      </c>
      <c r="G175" s="155" t="s">
        <v>241</v>
      </c>
      <c r="H175" s="156">
        <v>65</v>
      </c>
      <c r="I175" s="157"/>
      <c r="J175" s="157">
        <f t="shared" si="20"/>
        <v>0</v>
      </c>
      <c r="K175" s="158"/>
      <c r="L175" s="159"/>
      <c r="M175" s="160" t="s">
        <v>1</v>
      </c>
      <c r="N175" s="161" t="s">
        <v>37</v>
      </c>
      <c r="O175" s="148">
        <v>0</v>
      </c>
      <c r="P175" s="148">
        <f t="shared" si="21"/>
        <v>0</v>
      </c>
      <c r="Q175" s="148">
        <v>2.3E-2</v>
      </c>
      <c r="R175" s="148">
        <f t="shared" si="22"/>
        <v>1.4949999999999999</v>
      </c>
      <c r="S175" s="148">
        <v>0</v>
      </c>
      <c r="T175" s="149">
        <f t="shared" si="23"/>
        <v>0</v>
      </c>
      <c r="U175" s="26"/>
      <c r="V175" s="26"/>
      <c r="W175" s="26"/>
      <c r="X175" s="26"/>
      <c r="Y175" s="26"/>
      <c r="Z175" s="26"/>
      <c r="AA175" s="26"/>
      <c r="AB175" s="26"/>
      <c r="AC175" s="26"/>
      <c r="AD175" s="26"/>
      <c r="AE175" s="26"/>
      <c r="AR175" s="150" t="s">
        <v>156</v>
      </c>
      <c r="AT175" s="150" t="s">
        <v>177</v>
      </c>
      <c r="AU175" s="150" t="s">
        <v>130</v>
      </c>
      <c r="AY175" s="14" t="s">
        <v>123</v>
      </c>
      <c r="BE175" s="151">
        <f t="shared" si="24"/>
        <v>0</v>
      </c>
      <c r="BF175" s="151">
        <f t="shared" si="25"/>
        <v>0</v>
      </c>
      <c r="BG175" s="151">
        <f t="shared" si="26"/>
        <v>0</v>
      </c>
      <c r="BH175" s="151">
        <f t="shared" si="27"/>
        <v>0</v>
      </c>
      <c r="BI175" s="151">
        <f t="shared" si="28"/>
        <v>0</v>
      </c>
      <c r="BJ175" s="14" t="s">
        <v>130</v>
      </c>
      <c r="BK175" s="151">
        <f t="shared" si="29"/>
        <v>0</v>
      </c>
      <c r="BL175" s="14" t="s">
        <v>129</v>
      </c>
      <c r="BM175" s="150" t="s">
        <v>492</v>
      </c>
    </row>
    <row r="176" spans="1:65" s="2" customFormat="1" ht="24.2" customHeight="1" x14ac:dyDescent="0.2">
      <c r="A176" s="26"/>
      <c r="B176" s="138"/>
      <c r="C176" s="139" t="s">
        <v>493</v>
      </c>
      <c r="D176" s="139" t="s">
        <v>125</v>
      </c>
      <c r="E176" s="140" t="s">
        <v>494</v>
      </c>
      <c r="F176" s="141" t="s">
        <v>495</v>
      </c>
      <c r="G176" s="142" t="s">
        <v>146</v>
      </c>
      <c r="H176" s="143">
        <v>12.2</v>
      </c>
      <c r="I176" s="144"/>
      <c r="J176" s="144">
        <f t="shared" si="20"/>
        <v>0</v>
      </c>
      <c r="K176" s="145"/>
      <c r="L176" s="27"/>
      <c r="M176" s="146" t="s">
        <v>1</v>
      </c>
      <c r="N176" s="147" t="s">
        <v>37</v>
      </c>
      <c r="O176" s="148">
        <v>0</v>
      </c>
      <c r="P176" s="148">
        <f t="shared" si="21"/>
        <v>0</v>
      </c>
      <c r="Q176" s="148">
        <v>0</v>
      </c>
      <c r="R176" s="148">
        <f t="shared" si="22"/>
        <v>0</v>
      </c>
      <c r="S176" s="148">
        <v>0</v>
      </c>
      <c r="T176" s="149">
        <f t="shared" si="23"/>
        <v>0</v>
      </c>
      <c r="U176" s="26"/>
      <c r="V176" s="26"/>
      <c r="W176" s="26"/>
      <c r="X176" s="26"/>
      <c r="Y176" s="26"/>
      <c r="Z176" s="26"/>
      <c r="AA176" s="26"/>
      <c r="AB176" s="26"/>
      <c r="AC176" s="26"/>
      <c r="AD176" s="26"/>
      <c r="AE176" s="26"/>
      <c r="AR176" s="150" t="s">
        <v>129</v>
      </c>
      <c r="AT176" s="150" t="s">
        <v>125</v>
      </c>
      <c r="AU176" s="150" t="s">
        <v>130</v>
      </c>
      <c r="AY176" s="14" t="s">
        <v>123</v>
      </c>
      <c r="BE176" s="151">
        <f t="shared" si="24"/>
        <v>0</v>
      </c>
      <c r="BF176" s="151">
        <f t="shared" si="25"/>
        <v>0</v>
      </c>
      <c r="BG176" s="151">
        <f t="shared" si="26"/>
        <v>0</v>
      </c>
      <c r="BH176" s="151">
        <f t="shared" si="27"/>
        <v>0</v>
      </c>
      <c r="BI176" s="151">
        <f t="shared" si="28"/>
        <v>0</v>
      </c>
      <c r="BJ176" s="14" t="s">
        <v>130</v>
      </c>
      <c r="BK176" s="151">
        <f t="shared" si="29"/>
        <v>0</v>
      </c>
      <c r="BL176" s="14" t="s">
        <v>129</v>
      </c>
      <c r="BM176" s="150" t="s">
        <v>496</v>
      </c>
    </row>
    <row r="177" spans="1:65" s="2" customFormat="1" ht="24.2" customHeight="1" x14ac:dyDescent="0.2">
      <c r="A177" s="26"/>
      <c r="B177" s="138"/>
      <c r="C177" s="139" t="s">
        <v>497</v>
      </c>
      <c r="D177" s="139" t="s">
        <v>125</v>
      </c>
      <c r="E177" s="140" t="s">
        <v>498</v>
      </c>
      <c r="F177" s="141" t="s">
        <v>499</v>
      </c>
      <c r="G177" s="142" t="s">
        <v>146</v>
      </c>
      <c r="H177" s="143">
        <v>10</v>
      </c>
      <c r="I177" s="144"/>
      <c r="J177" s="144">
        <f t="shared" si="20"/>
        <v>0</v>
      </c>
      <c r="K177" s="145"/>
      <c r="L177" s="27"/>
      <c r="M177" s="146" t="s">
        <v>1</v>
      </c>
      <c r="N177" s="147" t="s">
        <v>37</v>
      </c>
      <c r="O177" s="148">
        <v>0</v>
      </c>
      <c r="P177" s="148">
        <f t="shared" si="21"/>
        <v>0</v>
      </c>
      <c r="Q177" s="148">
        <v>0</v>
      </c>
      <c r="R177" s="148">
        <f t="shared" si="22"/>
        <v>0</v>
      </c>
      <c r="S177" s="148">
        <v>0</v>
      </c>
      <c r="T177" s="149">
        <f t="shared" si="23"/>
        <v>0</v>
      </c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R177" s="150" t="s">
        <v>129</v>
      </c>
      <c r="AT177" s="150" t="s">
        <v>125</v>
      </c>
      <c r="AU177" s="150" t="s">
        <v>130</v>
      </c>
      <c r="AY177" s="14" t="s">
        <v>123</v>
      </c>
      <c r="BE177" s="151">
        <f t="shared" si="24"/>
        <v>0</v>
      </c>
      <c r="BF177" s="151">
        <f t="shared" si="25"/>
        <v>0</v>
      </c>
      <c r="BG177" s="151">
        <f t="shared" si="26"/>
        <v>0</v>
      </c>
      <c r="BH177" s="151">
        <f t="shared" si="27"/>
        <v>0</v>
      </c>
      <c r="BI177" s="151">
        <f t="shared" si="28"/>
        <v>0</v>
      </c>
      <c r="BJ177" s="14" t="s">
        <v>130</v>
      </c>
      <c r="BK177" s="151">
        <f t="shared" si="29"/>
        <v>0</v>
      </c>
      <c r="BL177" s="14" t="s">
        <v>129</v>
      </c>
      <c r="BM177" s="150" t="s">
        <v>500</v>
      </c>
    </row>
    <row r="178" spans="1:65" s="2" customFormat="1" ht="24.2" customHeight="1" x14ac:dyDescent="0.2">
      <c r="A178" s="26"/>
      <c r="B178" s="138"/>
      <c r="C178" s="139" t="s">
        <v>501</v>
      </c>
      <c r="D178" s="139" t="s">
        <v>125</v>
      </c>
      <c r="E178" s="140" t="s">
        <v>502</v>
      </c>
      <c r="F178" s="141" t="s">
        <v>503</v>
      </c>
      <c r="G178" s="142" t="s">
        <v>141</v>
      </c>
      <c r="H178" s="143">
        <v>20</v>
      </c>
      <c r="I178" s="144"/>
      <c r="J178" s="144">
        <f t="shared" si="20"/>
        <v>0</v>
      </c>
      <c r="K178" s="145"/>
      <c r="L178" s="27"/>
      <c r="M178" s="146" t="s">
        <v>1</v>
      </c>
      <c r="N178" s="147" t="s">
        <v>37</v>
      </c>
      <c r="O178" s="148">
        <v>0</v>
      </c>
      <c r="P178" s="148">
        <f t="shared" si="21"/>
        <v>0</v>
      </c>
      <c r="Q178" s="148">
        <v>0</v>
      </c>
      <c r="R178" s="148">
        <f t="shared" si="22"/>
        <v>0</v>
      </c>
      <c r="S178" s="148">
        <v>0</v>
      </c>
      <c r="T178" s="149">
        <f t="shared" si="23"/>
        <v>0</v>
      </c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R178" s="150" t="s">
        <v>129</v>
      </c>
      <c r="AT178" s="150" t="s">
        <v>125</v>
      </c>
      <c r="AU178" s="150" t="s">
        <v>130</v>
      </c>
      <c r="AY178" s="14" t="s">
        <v>123</v>
      </c>
      <c r="BE178" s="151">
        <f t="shared" si="24"/>
        <v>0</v>
      </c>
      <c r="BF178" s="151">
        <f t="shared" si="25"/>
        <v>0</v>
      </c>
      <c r="BG178" s="151">
        <f t="shared" si="26"/>
        <v>0</v>
      </c>
      <c r="BH178" s="151">
        <f t="shared" si="27"/>
        <v>0</v>
      </c>
      <c r="BI178" s="151">
        <f t="shared" si="28"/>
        <v>0</v>
      </c>
      <c r="BJ178" s="14" t="s">
        <v>130</v>
      </c>
      <c r="BK178" s="151">
        <f t="shared" si="29"/>
        <v>0</v>
      </c>
      <c r="BL178" s="14" t="s">
        <v>129</v>
      </c>
      <c r="BM178" s="150" t="s">
        <v>504</v>
      </c>
    </row>
    <row r="179" spans="1:65" s="2" customFormat="1" ht="24.2" customHeight="1" x14ac:dyDescent="0.2">
      <c r="A179" s="26"/>
      <c r="B179" s="138"/>
      <c r="C179" s="139" t="s">
        <v>505</v>
      </c>
      <c r="D179" s="139" t="s">
        <v>125</v>
      </c>
      <c r="E179" s="140" t="s">
        <v>506</v>
      </c>
      <c r="F179" s="141" t="s">
        <v>507</v>
      </c>
      <c r="G179" s="142" t="s">
        <v>241</v>
      </c>
      <c r="H179" s="143">
        <v>2</v>
      </c>
      <c r="I179" s="144"/>
      <c r="J179" s="144">
        <f t="shared" si="20"/>
        <v>0</v>
      </c>
      <c r="K179" s="145"/>
      <c r="L179" s="27"/>
      <c r="M179" s="146" t="s">
        <v>1</v>
      </c>
      <c r="N179" s="147" t="s">
        <v>37</v>
      </c>
      <c r="O179" s="148">
        <v>0</v>
      </c>
      <c r="P179" s="148">
        <f t="shared" si="21"/>
        <v>0</v>
      </c>
      <c r="Q179" s="148">
        <v>0</v>
      </c>
      <c r="R179" s="148">
        <f t="shared" si="22"/>
        <v>0</v>
      </c>
      <c r="S179" s="148">
        <v>0</v>
      </c>
      <c r="T179" s="149">
        <f t="shared" si="23"/>
        <v>0</v>
      </c>
      <c r="U179" s="26"/>
      <c r="V179" s="26"/>
      <c r="W179" s="26"/>
      <c r="X179" s="26"/>
      <c r="Y179" s="26"/>
      <c r="Z179" s="26"/>
      <c r="AA179" s="26"/>
      <c r="AB179" s="26"/>
      <c r="AC179" s="26"/>
      <c r="AD179" s="26"/>
      <c r="AE179" s="26"/>
      <c r="AR179" s="150" t="s">
        <v>129</v>
      </c>
      <c r="AT179" s="150" t="s">
        <v>125</v>
      </c>
      <c r="AU179" s="150" t="s">
        <v>130</v>
      </c>
      <c r="AY179" s="14" t="s">
        <v>123</v>
      </c>
      <c r="BE179" s="151">
        <f t="shared" si="24"/>
        <v>0</v>
      </c>
      <c r="BF179" s="151">
        <f t="shared" si="25"/>
        <v>0</v>
      </c>
      <c r="BG179" s="151">
        <f t="shared" si="26"/>
        <v>0</v>
      </c>
      <c r="BH179" s="151">
        <f t="shared" si="27"/>
        <v>0</v>
      </c>
      <c r="BI179" s="151">
        <f t="shared" si="28"/>
        <v>0</v>
      </c>
      <c r="BJ179" s="14" t="s">
        <v>130</v>
      </c>
      <c r="BK179" s="151">
        <f t="shared" si="29"/>
        <v>0</v>
      </c>
      <c r="BL179" s="14" t="s">
        <v>129</v>
      </c>
      <c r="BM179" s="150" t="s">
        <v>508</v>
      </c>
    </row>
    <row r="180" spans="1:65" s="2" customFormat="1" ht="24.2" customHeight="1" x14ac:dyDescent="0.2">
      <c r="A180" s="26"/>
      <c r="B180" s="138"/>
      <c r="C180" s="139" t="s">
        <v>509</v>
      </c>
      <c r="D180" s="139" t="s">
        <v>125</v>
      </c>
      <c r="E180" s="140" t="s">
        <v>510</v>
      </c>
      <c r="F180" s="141" t="s">
        <v>511</v>
      </c>
      <c r="G180" s="142" t="s">
        <v>141</v>
      </c>
      <c r="H180" s="143">
        <v>50</v>
      </c>
      <c r="I180" s="144"/>
      <c r="J180" s="144">
        <f t="shared" si="20"/>
        <v>0</v>
      </c>
      <c r="K180" s="145"/>
      <c r="L180" s="27"/>
      <c r="M180" s="146" t="s">
        <v>1</v>
      </c>
      <c r="N180" s="147" t="s">
        <v>37</v>
      </c>
      <c r="O180" s="148">
        <v>0</v>
      </c>
      <c r="P180" s="148">
        <f t="shared" si="21"/>
        <v>0</v>
      </c>
      <c r="Q180" s="148">
        <v>0</v>
      </c>
      <c r="R180" s="148">
        <f t="shared" si="22"/>
        <v>0</v>
      </c>
      <c r="S180" s="148">
        <v>0</v>
      </c>
      <c r="T180" s="149">
        <f t="shared" si="23"/>
        <v>0</v>
      </c>
      <c r="U180" s="26"/>
      <c r="V180" s="26"/>
      <c r="W180" s="26"/>
      <c r="X180" s="26"/>
      <c r="Y180" s="26"/>
      <c r="Z180" s="26"/>
      <c r="AA180" s="26"/>
      <c r="AB180" s="26"/>
      <c r="AC180" s="26"/>
      <c r="AD180" s="26"/>
      <c r="AE180" s="26"/>
      <c r="AR180" s="150" t="s">
        <v>129</v>
      </c>
      <c r="AT180" s="150" t="s">
        <v>125</v>
      </c>
      <c r="AU180" s="150" t="s">
        <v>130</v>
      </c>
      <c r="AY180" s="14" t="s">
        <v>123</v>
      </c>
      <c r="BE180" s="151">
        <f t="shared" si="24"/>
        <v>0</v>
      </c>
      <c r="BF180" s="151">
        <f t="shared" si="25"/>
        <v>0</v>
      </c>
      <c r="BG180" s="151">
        <f t="shared" si="26"/>
        <v>0</v>
      </c>
      <c r="BH180" s="151">
        <f t="shared" si="27"/>
        <v>0</v>
      </c>
      <c r="BI180" s="151">
        <f t="shared" si="28"/>
        <v>0</v>
      </c>
      <c r="BJ180" s="14" t="s">
        <v>130</v>
      </c>
      <c r="BK180" s="151">
        <f t="shared" si="29"/>
        <v>0</v>
      </c>
      <c r="BL180" s="14" t="s">
        <v>129</v>
      </c>
      <c r="BM180" s="150" t="s">
        <v>512</v>
      </c>
    </row>
    <row r="181" spans="1:65" s="2" customFormat="1" ht="14.45" customHeight="1" x14ac:dyDescent="0.2">
      <c r="A181" s="26"/>
      <c r="B181" s="138"/>
      <c r="C181" s="139" t="s">
        <v>513</v>
      </c>
      <c r="D181" s="139" t="s">
        <v>125</v>
      </c>
      <c r="E181" s="140" t="s">
        <v>248</v>
      </c>
      <c r="F181" s="141" t="s">
        <v>249</v>
      </c>
      <c r="G181" s="142" t="s">
        <v>170</v>
      </c>
      <c r="H181" s="143">
        <v>97.9</v>
      </c>
      <c r="I181" s="144"/>
      <c r="J181" s="144">
        <f t="shared" si="20"/>
        <v>0</v>
      </c>
      <c r="K181" s="145"/>
      <c r="L181" s="27"/>
      <c r="M181" s="146" t="s">
        <v>1</v>
      </c>
      <c r="N181" s="147" t="s">
        <v>37</v>
      </c>
      <c r="O181" s="148">
        <v>0</v>
      </c>
      <c r="P181" s="148">
        <f t="shared" si="21"/>
        <v>0</v>
      </c>
      <c r="Q181" s="148">
        <v>0</v>
      </c>
      <c r="R181" s="148">
        <f t="shared" si="22"/>
        <v>0</v>
      </c>
      <c r="S181" s="148">
        <v>0</v>
      </c>
      <c r="T181" s="149">
        <f t="shared" si="23"/>
        <v>0</v>
      </c>
      <c r="U181" s="26"/>
      <c r="V181" s="26"/>
      <c r="W181" s="26"/>
      <c r="X181" s="26"/>
      <c r="Y181" s="26"/>
      <c r="Z181" s="26"/>
      <c r="AA181" s="26"/>
      <c r="AB181" s="26"/>
      <c r="AC181" s="26"/>
      <c r="AD181" s="26"/>
      <c r="AE181" s="26"/>
      <c r="AR181" s="150" t="s">
        <v>129</v>
      </c>
      <c r="AT181" s="150" t="s">
        <v>125</v>
      </c>
      <c r="AU181" s="150" t="s">
        <v>130</v>
      </c>
      <c r="AY181" s="14" t="s">
        <v>123</v>
      </c>
      <c r="BE181" s="151">
        <f t="shared" si="24"/>
        <v>0</v>
      </c>
      <c r="BF181" s="151">
        <f t="shared" si="25"/>
        <v>0</v>
      </c>
      <c r="BG181" s="151">
        <f t="shared" si="26"/>
        <v>0</v>
      </c>
      <c r="BH181" s="151">
        <f t="shared" si="27"/>
        <v>0</v>
      </c>
      <c r="BI181" s="151">
        <f t="shared" si="28"/>
        <v>0</v>
      </c>
      <c r="BJ181" s="14" t="s">
        <v>130</v>
      </c>
      <c r="BK181" s="151">
        <f t="shared" si="29"/>
        <v>0</v>
      </c>
      <c r="BL181" s="14" t="s">
        <v>129</v>
      </c>
      <c r="BM181" s="150" t="s">
        <v>514</v>
      </c>
    </row>
    <row r="182" spans="1:65" s="2" customFormat="1" ht="24.2" customHeight="1" x14ac:dyDescent="0.2">
      <c r="A182" s="26"/>
      <c r="B182" s="138"/>
      <c r="C182" s="139" t="s">
        <v>515</v>
      </c>
      <c r="D182" s="139" t="s">
        <v>125</v>
      </c>
      <c r="E182" s="140" t="s">
        <v>252</v>
      </c>
      <c r="F182" s="141" t="s">
        <v>253</v>
      </c>
      <c r="G182" s="142" t="s">
        <v>170</v>
      </c>
      <c r="H182" s="143">
        <v>1958</v>
      </c>
      <c r="I182" s="144"/>
      <c r="J182" s="144">
        <f t="shared" si="20"/>
        <v>0</v>
      </c>
      <c r="K182" s="145"/>
      <c r="L182" s="27"/>
      <c r="M182" s="146" t="s">
        <v>1</v>
      </c>
      <c r="N182" s="147" t="s">
        <v>37</v>
      </c>
      <c r="O182" s="148">
        <v>0</v>
      </c>
      <c r="P182" s="148">
        <f t="shared" si="21"/>
        <v>0</v>
      </c>
      <c r="Q182" s="148">
        <v>0</v>
      </c>
      <c r="R182" s="148">
        <f t="shared" si="22"/>
        <v>0</v>
      </c>
      <c r="S182" s="148">
        <v>0</v>
      </c>
      <c r="T182" s="149">
        <f t="shared" si="23"/>
        <v>0</v>
      </c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R182" s="150" t="s">
        <v>129</v>
      </c>
      <c r="AT182" s="150" t="s">
        <v>125</v>
      </c>
      <c r="AU182" s="150" t="s">
        <v>130</v>
      </c>
      <c r="AY182" s="14" t="s">
        <v>123</v>
      </c>
      <c r="BE182" s="151">
        <f t="shared" si="24"/>
        <v>0</v>
      </c>
      <c r="BF182" s="151">
        <f t="shared" si="25"/>
        <v>0</v>
      </c>
      <c r="BG182" s="151">
        <f t="shared" si="26"/>
        <v>0</v>
      </c>
      <c r="BH182" s="151">
        <f t="shared" si="27"/>
        <v>0</v>
      </c>
      <c r="BI182" s="151">
        <f t="shared" si="28"/>
        <v>0</v>
      </c>
      <c r="BJ182" s="14" t="s">
        <v>130</v>
      </c>
      <c r="BK182" s="151">
        <f t="shared" si="29"/>
        <v>0</v>
      </c>
      <c r="BL182" s="14" t="s">
        <v>129</v>
      </c>
      <c r="BM182" s="150" t="s">
        <v>516</v>
      </c>
    </row>
    <row r="183" spans="1:65" s="2" customFormat="1" ht="24.2" customHeight="1" x14ac:dyDescent="0.2">
      <c r="A183" s="26"/>
      <c r="B183" s="138"/>
      <c r="C183" s="139" t="s">
        <v>517</v>
      </c>
      <c r="D183" s="139" t="s">
        <v>125</v>
      </c>
      <c r="E183" s="140" t="s">
        <v>256</v>
      </c>
      <c r="F183" s="141" t="s">
        <v>257</v>
      </c>
      <c r="G183" s="142" t="s">
        <v>170</v>
      </c>
      <c r="H183" s="143">
        <v>97.9</v>
      </c>
      <c r="I183" s="144"/>
      <c r="J183" s="144">
        <f t="shared" si="20"/>
        <v>0</v>
      </c>
      <c r="K183" s="145"/>
      <c r="L183" s="27"/>
      <c r="M183" s="146" t="s">
        <v>1</v>
      </c>
      <c r="N183" s="147" t="s">
        <v>37</v>
      </c>
      <c r="O183" s="148">
        <v>0</v>
      </c>
      <c r="P183" s="148">
        <f t="shared" si="21"/>
        <v>0</v>
      </c>
      <c r="Q183" s="148">
        <v>0</v>
      </c>
      <c r="R183" s="148">
        <f t="shared" si="22"/>
        <v>0</v>
      </c>
      <c r="S183" s="148">
        <v>0</v>
      </c>
      <c r="T183" s="149">
        <f t="shared" si="23"/>
        <v>0</v>
      </c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R183" s="150" t="s">
        <v>129</v>
      </c>
      <c r="AT183" s="150" t="s">
        <v>125</v>
      </c>
      <c r="AU183" s="150" t="s">
        <v>130</v>
      </c>
      <c r="AY183" s="14" t="s">
        <v>123</v>
      </c>
      <c r="BE183" s="151">
        <f t="shared" si="24"/>
        <v>0</v>
      </c>
      <c r="BF183" s="151">
        <f t="shared" si="25"/>
        <v>0</v>
      </c>
      <c r="BG183" s="151">
        <f t="shared" si="26"/>
        <v>0</v>
      </c>
      <c r="BH183" s="151">
        <f t="shared" si="27"/>
        <v>0</v>
      </c>
      <c r="BI183" s="151">
        <f t="shared" si="28"/>
        <v>0</v>
      </c>
      <c r="BJ183" s="14" t="s">
        <v>130</v>
      </c>
      <c r="BK183" s="151">
        <f t="shared" si="29"/>
        <v>0</v>
      </c>
      <c r="BL183" s="14" t="s">
        <v>129</v>
      </c>
      <c r="BM183" s="150" t="s">
        <v>518</v>
      </c>
    </row>
    <row r="184" spans="1:65" s="2" customFormat="1" ht="14.45" customHeight="1" x14ac:dyDescent="0.2">
      <c r="A184" s="26"/>
      <c r="B184" s="138"/>
      <c r="C184" s="139" t="s">
        <v>519</v>
      </c>
      <c r="D184" s="139" t="s">
        <v>125</v>
      </c>
      <c r="E184" s="140" t="s">
        <v>260</v>
      </c>
      <c r="F184" s="141" t="s">
        <v>261</v>
      </c>
      <c r="G184" s="142" t="s">
        <v>170</v>
      </c>
      <c r="H184" s="143">
        <v>97.9</v>
      </c>
      <c r="I184" s="144"/>
      <c r="J184" s="144">
        <f t="shared" si="20"/>
        <v>0</v>
      </c>
      <c r="K184" s="145"/>
      <c r="L184" s="27"/>
      <c r="M184" s="162" t="s">
        <v>1</v>
      </c>
      <c r="N184" s="163" t="s">
        <v>37</v>
      </c>
      <c r="O184" s="164">
        <v>0</v>
      </c>
      <c r="P184" s="164">
        <f t="shared" si="21"/>
        <v>0</v>
      </c>
      <c r="Q184" s="164">
        <v>0</v>
      </c>
      <c r="R184" s="164">
        <f t="shared" si="22"/>
        <v>0</v>
      </c>
      <c r="S184" s="164">
        <v>0</v>
      </c>
      <c r="T184" s="165">
        <f t="shared" si="23"/>
        <v>0</v>
      </c>
      <c r="U184" s="26"/>
      <c r="V184" s="26"/>
      <c r="W184" s="26"/>
      <c r="X184" s="26"/>
      <c r="Y184" s="26"/>
      <c r="Z184" s="26"/>
      <c r="AA184" s="26"/>
      <c r="AB184" s="26"/>
      <c r="AC184" s="26"/>
      <c r="AD184" s="26"/>
      <c r="AE184" s="26"/>
      <c r="AR184" s="150" t="s">
        <v>129</v>
      </c>
      <c r="AT184" s="150" t="s">
        <v>125</v>
      </c>
      <c r="AU184" s="150" t="s">
        <v>130</v>
      </c>
      <c r="AY184" s="14" t="s">
        <v>123</v>
      </c>
      <c r="BE184" s="151">
        <f t="shared" si="24"/>
        <v>0</v>
      </c>
      <c r="BF184" s="151">
        <f t="shared" si="25"/>
        <v>0</v>
      </c>
      <c r="BG184" s="151">
        <f t="shared" si="26"/>
        <v>0</v>
      </c>
      <c r="BH184" s="151">
        <f t="shared" si="27"/>
        <v>0</v>
      </c>
      <c r="BI184" s="151">
        <f t="shared" si="28"/>
        <v>0</v>
      </c>
      <c r="BJ184" s="14" t="s">
        <v>130</v>
      </c>
      <c r="BK184" s="151">
        <f t="shared" si="29"/>
        <v>0</v>
      </c>
      <c r="BL184" s="14" t="s">
        <v>129</v>
      </c>
      <c r="BM184" s="150" t="s">
        <v>520</v>
      </c>
    </row>
    <row r="185" spans="1:65" s="2" customFormat="1" ht="6.95" customHeight="1" x14ac:dyDescent="0.2">
      <c r="A185" s="26"/>
      <c r="B185" s="41"/>
      <c r="C185" s="42"/>
      <c r="D185" s="42"/>
      <c r="E185" s="42"/>
      <c r="F185" s="42"/>
      <c r="G185" s="42"/>
      <c r="H185" s="42"/>
      <c r="I185" s="42"/>
      <c r="J185" s="42"/>
      <c r="K185" s="42"/>
      <c r="L185" s="27"/>
      <c r="M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  <c r="AA185" s="26"/>
      <c r="AB185" s="26"/>
      <c r="AC185" s="26"/>
      <c r="AD185" s="26"/>
      <c r="AE185" s="26"/>
    </row>
  </sheetData>
  <autoFilter ref="C119:K184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9"/>
  <sheetViews>
    <sheetView showGridLines="0" topLeftCell="A103" workbookViewId="0">
      <selection activeCell="I123" sqref="I123:I149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89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16.5" customHeight="1" x14ac:dyDescent="0.2">
      <c r="A9" s="26"/>
      <c r="B9" s="27"/>
      <c r="C9" s="26"/>
      <c r="D9" s="26"/>
      <c r="E9" s="191" t="s">
        <v>521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ROUND(J120,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ROUND((SUM(BE120:BE148)),  2)</f>
        <v>0</v>
      </c>
      <c r="G33" s="26"/>
      <c r="H33" s="26"/>
      <c r="I33" s="95">
        <v>0.2</v>
      </c>
      <c r="J33" s="94">
        <f>ROUND(((SUM(BE120:BE148))*I33),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ROUND((SUM(BF120:BF148)),  2)</f>
        <v>0</v>
      </c>
      <c r="G34" s="26"/>
      <c r="H34" s="26"/>
      <c r="I34" s="95">
        <v>0.2</v>
      </c>
      <c r="J34" s="94">
        <f>ROUND(((SUM(BF120:BF148))*I34),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ROUND((SUM(BG120:BG148)),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ROUND((SUM(BH120:BH148)),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ROUND((SUM(BI120:BI148)),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16.5" customHeight="1" x14ac:dyDescent="0.2">
      <c r="A87" s="26"/>
      <c r="B87" s="27"/>
      <c r="C87" s="26"/>
      <c r="D87" s="26"/>
      <c r="E87" s="191" t="str">
        <f>E9</f>
        <v>SO 04 - Spevnená plocha Dobrianskeho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J120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104</v>
      </c>
      <c r="E97" s="109"/>
      <c r="F97" s="109"/>
      <c r="G97" s="109"/>
      <c r="H97" s="109"/>
      <c r="I97" s="109"/>
      <c r="J97" s="110">
        <f>J121</f>
        <v>0</v>
      </c>
      <c r="L97" s="107"/>
    </row>
    <row r="98" spans="1:31" s="10" customFormat="1" ht="19.899999999999999" customHeight="1" x14ac:dyDescent="0.2">
      <c r="B98" s="111"/>
      <c r="D98" s="112" t="s">
        <v>105</v>
      </c>
      <c r="E98" s="113"/>
      <c r="F98" s="113"/>
      <c r="G98" s="113"/>
      <c r="H98" s="113"/>
      <c r="I98" s="113"/>
      <c r="J98" s="114">
        <f>J122</f>
        <v>0</v>
      </c>
      <c r="L98" s="111"/>
    </row>
    <row r="99" spans="1:31" s="10" customFormat="1" ht="19.899999999999999" customHeight="1" x14ac:dyDescent="0.2">
      <c r="B99" s="111"/>
      <c r="D99" s="112" t="s">
        <v>106</v>
      </c>
      <c r="E99" s="113"/>
      <c r="F99" s="113"/>
      <c r="G99" s="113"/>
      <c r="H99" s="113"/>
      <c r="I99" s="113"/>
      <c r="J99" s="114">
        <f>J132</f>
        <v>0</v>
      </c>
      <c r="L99" s="111"/>
    </row>
    <row r="100" spans="1:31" s="10" customFormat="1" ht="19.899999999999999" customHeight="1" x14ac:dyDescent="0.2">
      <c r="B100" s="111"/>
      <c r="D100" s="112" t="s">
        <v>107</v>
      </c>
      <c r="E100" s="113"/>
      <c r="F100" s="113"/>
      <c r="G100" s="113"/>
      <c r="H100" s="113"/>
      <c r="I100" s="113"/>
      <c r="J100" s="114">
        <f>J142</f>
        <v>0</v>
      </c>
      <c r="L100" s="111"/>
    </row>
    <row r="101" spans="1:31" s="2" customFormat="1" ht="21.75" customHeight="1" x14ac:dyDescent="0.2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3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</row>
    <row r="102" spans="1:31" s="2" customFormat="1" ht="6.95" customHeight="1" x14ac:dyDescent="0.2">
      <c r="A102" s="26"/>
      <c r="B102" s="41"/>
      <c r="C102" s="42"/>
      <c r="D102" s="42"/>
      <c r="E102" s="42"/>
      <c r="F102" s="42"/>
      <c r="G102" s="42"/>
      <c r="H102" s="42"/>
      <c r="I102" s="42"/>
      <c r="J102" s="42"/>
      <c r="K102" s="42"/>
      <c r="L102" s="3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</row>
    <row r="106" spans="1:31" s="2" customFormat="1" ht="6.95" customHeight="1" x14ac:dyDescent="0.2">
      <c r="A106" s="26"/>
      <c r="B106" s="43"/>
      <c r="C106" s="44"/>
      <c r="D106" s="44"/>
      <c r="E106" s="44"/>
      <c r="F106" s="44"/>
      <c r="G106" s="44"/>
      <c r="H106" s="44"/>
      <c r="I106" s="44"/>
      <c r="J106" s="44"/>
      <c r="K106" s="44"/>
      <c r="L106" s="3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07" spans="1:31" s="2" customFormat="1" ht="24.95" customHeight="1" x14ac:dyDescent="0.2">
      <c r="A107" s="26"/>
      <c r="B107" s="27"/>
      <c r="C107" s="18" t="s">
        <v>109</v>
      </c>
      <c r="D107" s="26"/>
      <c r="E107" s="26"/>
      <c r="F107" s="26"/>
      <c r="G107" s="26"/>
      <c r="H107" s="26"/>
      <c r="I107" s="26"/>
      <c r="J107" s="26"/>
      <c r="K107" s="26"/>
      <c r="L107" s="3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</row>
    <row r="108" spans="1:31" s="2" customFormat="1" ht="6.95" customHeight="1" x14ac:dyDescent="0.2">
      <c r="A108" s="26"/>
      <c r="B108" s="27"/>
      <c r="C108" s="26"/>
      <c r="D108" s="26"/>
      <c r="E108" s="26"/>
      <c r="F108" s="26"/>
      <c r="G108" s="26"/>
      <c r="H108" s="26"/>
      <c r="I108" s="26"/>
      <c r="J108" s="26"/>
      <c r="K108" s="26"/>
      <c r="L108" s="3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</row>
    <row r="109" spans="1:31" s="2" customFormat="1" ht="12" customHeight="1" x14ac:dyDescent="0.2">
      <c r="A109" s="26"/>
      <c r="B109" s="27"/>
      <c r="C109" s="23" t="s">
        <v>13</v>
      </c>
      <c r="D109" s="26"/>
      <c r="E109" s="26"/>
      <c r="F109" s="26"/>
      <c r="G109" s="26"/>
      <c r="H109" s="26"/>
      <c r="I109" s="26"/>
      <c r="J109" s="26"/>
      <c r="K109" s="26"/>
      <c r="L109" s="3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</row>
    <row r="110" spans="1:31" s="2" customFormat="1" ht="16.5" customHeight="1" x14ac:dyDescent="0.2">
      <c r="A110" s="26"/>
      <c r="B110" s="27"/>
      <c r="C110" s="26"/>
      <c r="D110" s="26"/>
      <c r="E110" s="201" t="str">
        <f>E7</f>
        <v>Rekonštrukcia spevnených plôch v rámci Mesta Humenné</v>
      </c>
      <c r="F110" s="202"/>
      <c r="G110" s="202"/>
      <c r="H110" s="202"/>
      <c r="I110" s="26"/>
      <c r="J110" s="26"/>
      <c r="K110" s="26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12" customHeight="1" x14ac:dyDescent="0.2">
      <c r="A111" s="26"/>
      <c r="B111" s="27"/>
      <c r="C111" s="23" t="s">
        <v>97</v>
      </c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16.5" customHeight="1" x14ac:dyDescent="0.2">
      <c r="A112" s="26"/>
      <c r="B112" s="27"/>
      <c r="C112" s="26"/>
      <c r="D112" s="26"/>
      <c r="E112" s="191" t="str">
        <f>E9</f>
        <v>SO 04 - Spevnená plocha Dobrianskeho</v>
      </c>
      <c r="F112" s="200"/>
      <c r="G112" s="200"/>
      <c r="H112" s="200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6.95" customHeight="1" x14ac:dyDescent="0.2">
      <c r="A113" s="26"/>
      <c r="B113" s="27"/>
      <c r="C113" s="26"/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2" customHeight="1" x14ac:dyDescent="0.2">
      <c r="A114" s="26"/>
      <c r="B114" s="27"/>
      <c r="C114" s="23" t="s">
        <v>17</v>
      </c>
      <c r="D114" s="26"/>
      <c r="E114" s="26"/>
      <c r="F114" s="21" t="str">
        <f>F12</f>
        <v>Humenné</v>
      </c>
      <c r="G114" s="26"/>
      <c r="H114" s="26"/>
      <c r="I114" s="23" t="s">
        <v>19</v>
      </c>
      <c r="J114" s="49" t="str">
        <f>IF(J12="","",J12)</f>
        <v>11. 6. 2021</v>
      </c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6.95" customHeight="1" x14ac:dyDescent="0.2">
      <c r="A115" s="26"/>
      <c r="B115" s="27"/>
      <c r="C115" s="26"/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15.2" customHeight="1" x14ac:dyDescent="0.2">
      <c r="A116" s="26"/>
      <c r="B116" s="27"/>
      <c r="C116" s="23" t="s">
        <v>21</v>
      </c>
      <c r="D116" s="26"/>
      <c r="E116" s="26"/>
      <c r="F116" s="21" t="str">
        <f>E15</f>
        <v>Mesto Humenné</v>
      </c>
      <c r="G116" s="26"/>
      <c r="H116" s="26"/>
      <c r="I116" s="23" t="s">
        <v>27</v>
      </c>
      <c r="J116" s="24" t="str">
        <f>E21</f>
        <v xml:space="preserve"> </v>
      </c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15.2" customHeight="1" x14ac:dyDescent="0.2">
      <c r="A117" s="26"/>
      <c r="B117" s="27"/>
      <c r="C117" s="23" t="s">
        <v>25</v>
      </c>
      <c r="D117" s="26"/>
      <c r="E117" s="26"/>
      <c r="F117" s="21" t="str">
        <f>IF(E18="","",E18)</f>
        <v xml:space="preserve"> </v>
      </c>
      <c r="G117" s="26"/>
      <c r="H117" s="26"/>
      <c r="I117" s="23" t="s">
        <v>29</v>
      </c>
      <c r="J117" s="24" t="str">
        <f>E24</f>
        <v xml:space="preserve"> </v>
      </c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0.35" customHeight="1" x14ac:dyDescent="0.2">
      <c r="A118" s="26"/>
      <c r="B118" s="27"/>
      <c r="C118" s="26"/>
      <c r="D118" s="26"/>
      <c r="E118" s="26"/>
      <c r="F118" s="26"/>
      <c r="G118" s="26"/>
      <c r="H118" s="26"/>
      <c r="I118" s="26"/>
      <c r="J118" s="26"/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11" customFormat="1" ht="29.25" customHeight="1" x14ac:dyDescent="0.2">
      <c r="A119" s="115"/>
      <c r="B119" s="116"/>
      <c r="C119" s="117" t="s">
        <v>110</v>
      </c>
      <c r="D119" s="118" t="s">
        <v>56</v>
      </c>
      <c r="E119" s="118" t="s">
        <v>52</v>
      </c>
      <c r="F119" s="118" t="s">
        <v>53</v>
      </c>
      <c r="G119" s="118" t="s">
        <v>111</v>
      </c>
      <c r="H119" s="118" t="s">
        <v>112</v>
      </c>
      <c r="I119" s="118" t="s">
        <v>113</v>
      </c>
      <c r="J119" s="119" t="s">
        <v>101</v>
      </c>
      <c r="K119" s="120" t="s">
        <v>114</v>
      </c>
      <c r="L119" s="121"/>
      <c r="M119" s="56" t="s">
        <v>1</v>
      </c>
      <c r="N119" s="57" t="s">
        <v>35</v>
      </c>
      <c r="O119" s="57" t="s">
        <v>115</v>
      </c>
      <c r="P119" s="57" t="s">
        <v>116</v>
      </c>
      <c r="Q119" s="57" t="s">
        <v>117</v>
      </c>
      <c r="R119" s="57" t="s">
        <v>118</v>
      </c>
      <c r="S119" s="57" t="s">
        <v>119</v>
      </c>
      <c r="T119" s="58" t="s">
        <v>120</v>
      </c>
      <c r="U119" s="115"/>
      <c r="V119" s="115"/>
      <c r="W119" s="115"/>
      <c r="X119" s="115"/>
      <c r="Y119" s="115"/>
      <c r="Z119" s="115"/>
      <c r="AA119" s="115"/>
      <c r="AB119" s="115"/>
      <c r="AC119" s="115"/>
      <c r="AD119" s="115"/>
      <c r="AE119" s="115"/>
    </row>
    <row r="120" spans="1:65" s="2" customFormat="1" ht="22.9" customHeight="1" x14ac:dyDescent="0.25">
      <c r="A120" s="26"/>
      <c r="B120" s="27"/>
      <c r="C120" s="63" t="s">
        <v>102</v>
      </c>
      <c r="D120" s="26"/>
      <c r="E120" s="26"/>
      <c r="F120" s="26"/>
      <c r="G120" s="26"/>
      <c r="H120" s="26"/>
      <c r="I120" s="26"/>
      <c r="J120" s="122">
        <f>BK120</f>
        <v>0</v>
      </c>
      <c r="K120" s="26"/>
      <c r="L120" s="27"/>
      <c r="M120" s="59"/>
      <c r="N120" s="50"/>
      <c r="O120" s="60"/>
      <c r="P120" s="123">
        <f>P121</f>
        <v>149.31353791999996</v>
      </c>
      <c r="Q120" s="60"/>
      <c r="R120" s="123">
        <f>R121</f>
        <v>38.56049722721437</v>
      </c>
      <c r="S120" s="60"/>
      <c r="T120" s="124">
        <f>T121</f>
        <v>0</v>
      </c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T120" s="14" t="s">
        <v>70</v>
      </c>
      <c r="AU120" s="14" t="s">
        <v>103</v>
      </c>
      <c r="BK120" s="125">
        <f>BK121</f>
        <v>0</v>
      </c>
    </row>
    <row r="121" spans="1:65" s="12" customFormat="1" ht="25.9" customHeight="1" x14ac:dyDescent="0.2">
      <c r="B121" s="126"/>
      <c r="D121" s="127" t="s">
        <v>70</v>
      </c>
      <c r="E121" s="128" t="s">
        <v>121</v>
      </c>
      <c r="F121" s="128" t="s">
        <v>122</v>
      </c>
      <c r="J121" s="129">
        <f>BK121</f>
        <v>0</v>
      </c>
      <c r="L121" s="126"/>
      <c r="M121" s="130"/>
      <c r="N121" s="131"/>
      <c r="O121" s="131"/>
      <c r="P121" s="132">
        <f>P122+P132+P142</f>
        <v>149.31353791999996</v>
      </c>
      <c r="Q121" s="131"/>
      <c r="R121" s="132">
        <f>R122+R132+R142</f>
        <v>38.56049722721437</v>
      </c>
      <c r="S121" s="131"/>
      <c r="T121" s="133">
        <f>T122+T132+T142</f>
        <v>0</v>
      </c>
      <c r="AR121" s="127" t="s">
        <v>79</v>
      </c>
      <c r="AT121" s="134" t="s">
        <v>70</v>
      </c>
      <c r="AU121" s="134" t="s">
        <v>71</v>
      </c>
      <c r="AY121" s="127" t="s">
        <v>123</v>
      </c>
      <c r="BK121" s="135">
        <f>BK122+BK132+BK142</f>
        <v>0</v>
      </c>
    </row>
    <row r="122" spans="1:65" s="12" customFormat="1" ht="22.9" customHeight="1" x14ac:dyDescent="0.2">
      <c r="B122" s="126"/>
      <c r="D122" s="127" t="s">
        <v>70</v>
      </c>
      <c r="E122" s="136" t="s">
        <v>79</v>
      </c>
      <c r="F122" s="136" t="s">
        <v>124</v>
      </c>
      <c r="J122" s="137">
        <f>BK122</f>
        <v>0</v>
      </c>
      <c r="L122" s="126"/>
      <c r="M122" s="130"/>
      <c r="N122" s="131"/>
      <c r="O122" s="131"/>
      <c r="P122" s="132">
        <f>SUM(P123:P131)</f>
        <v>37.323457919999996</v>
      </c>
      <c r="Q122" s="131"/>
      <c r="R122" s="132">
        <f>SUM(R123:R131)</f>
        <v>12.5</v>
      </c>
      <c r="S122" s="131"/>
      <c r="T122" s="133">
        <f>SUM(T123:T131)</f>
        <v>0</v>
      </c>
      <c r="AR122" s="127" t="s">
        <v>79</v>
      </c>
      <c r="AT122" s="134" t="s">
        <v>70</v>
      </c>
      <c r="AU122" s="134" t="s">
        <v>79</v>
      </c>
      <c r="AY122" s="127" t="s">
        <v>123</v>
      </c>
      <c r="BK122" s="135">
        <f>SUM(BK123:BK131)</f>
        <v>0</v>
      </c>
    </row>
    <row r="123" spans="1:65" s="2" customFormat="1" ht="24.2" customHeight="1" x14ac:dyDescent="0.2">
      <c r="A123" s="26"/>
      <c r="B123" s="138"/>
      <c r="C123" s="139" t="s">
        <v>79</v>
      </c>
      <c r="D123" s="139" t="s">
        <v>125</v>
      </c>
      <c r="E123" s="140" t="s">
        <v>144</v>
      </c>
      <c r="F123" s="141" t="s">
        <v>145</v>
      </c>
      <c r="G123" s="142" t="s">
        <v>146</v>
      </c>
      <c r="H123" s="143">
        <v>18.704000000000001</v>
      </c>
      <c r="I123" s="144"/>
      <c r="J123" s="144">
        <f t="shared" ref="J123:J131" si="0">ROUND(I123*H123,2)</f>
        <v>0</v>
      </c>
      <c r="K123" s="145"/>
      <c r="L123" s="27"/>
      <c r="M123" s="146" t="s">
        <v>1</v>
      </c>
      <c r="N123" s="147" t="s">
        <v>37</v>
      </c>
      <c r="O123" s="148">
        <v>1.2999999999999999E-2</v>
      </c>
      <c r="P123" s="148">
        <f t="shared" ref="P123:P131" si="1">O123*H123</f>
        <v>0.24315200000000001</v>
      </c>
      <c r="Q123" s="148">
        <v>0</v>
      </c>
      <c r="R123" s="148">
        <f t="shared" ref="R123:R131" si="2">Q123*H123</f>
        <v>0</v>
      </c>
      <c r="S123" s="148">
        <v>0</v>
      </c>
      <c r="T123" s="149">
        <f t="shared" ref="T123:T131" si="3">S123*H123</f>
        <v>0</v>
      </c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R123" s="150" t="s">
        <v>129</v>
      </c>
      <c r="AT123" s="150" t="s">
        <v>125</v>
      </c>
      <c r="AU123" s="150" t="s">
        <v>130</v>
      </c>
      <c r="AY123" s="14" t="s">
        <v>123</v>
      </c>
      <c r="BE123" s="151">
        <f t="shared" ref="BE123:BE131" si="4">IF(N123="základná",J123,0)</f>
        <v>0</v>
      </c>
      <c r="BF123" s="151">
        <f t="shared" ref="BF123:BF131" si="5">IF(N123="znížená",J123,0)</f>
        <v>0</v>
      </c>
      <c r="BG123" s="151">
        <f t="shared" ref="BG123:BG131" si="6">IF(N123="zákl. prenesená",J123,0)</f>
        <v>0</v>
      </c>
      <c r="BH123" s="151">
        <f t="shared" ref="BH123:BH131" si="7">IF(N123="zníž. prenesená",J123,0)</f>
        <v>0</v>
      </c>
      <c r="BI123" s="151">
        <f t="shared" ref="BI123:BI131" si="8">IF(N123="nulová",J123,0)</f>
        <v>0</v>
      </c>
      <c r="BJ123" s="14" t="s">
        <v>130</v>
      </c>
      <c r="BK123" s="151">
        <f t="shared" ref="BK123:BK131" si="9">ROUND(I123*H123,2)</f>
        <v>0</v>
      </c>
      <c r="BL123" s="14" t="s">
        <v>129</v>
      </c>
      <c r="BM123" s="150" t="s">
        <v>522</v>
      </c>
    </row>
    <row r="124" spans="1:65" s="2" customFormat="1" ht="24.2" customHeight="1" x14ac:dyDescent="0.2">
      <c r="A124" s="26"/>
      <c r="B124" s="138"/>
      <c r="C124" s="139" t="s">
        <v>130</v>
      </c>
      <c r="D124" s="139" t="s">
        <v>125</v>
      </c>
      <c r="E124" s="140" t="s">
        <v>149</v>
      </c>
      <c r="F124" s="141" t="s">
        <v>150</v>
      </c>
      <c r="G124" s="142" t="s">
        <v>146</v>
      </c>
      <c r="H124" s="143">
        <v>74.816000000000003</v>
      </c>
      <c r="I124" s="144"/>
      <c r="J124" s="144">
        <f t="shared" si="0"/>
        <v>0</v>
      </c>
      <c r="K124" s="145"/>
      <c r="L124" s="27"/>
      <c r="M124" s="146" t="s">
        <v>1</v>
      </c>
      <c r="N124" s="147" t="s">
        <v>37</v>
      </c>
      <c r="O124" s="148">
        <v>9.5000000000000001E-2</v>
      </c>
      <c r="P124" s="148">
        <f t="shared" si="1"/>
        <v>7.1075200000000001</v>
      </c>
      <c r="Q124" s="148">
        <v>0</v>
      </c>
      <c r="R124" s="148">
        <f t="shared" si="2"/>
        <v>0</v>
      </c>
      <c r="S124" s="148">
        <v>0</v>
      </c>
      <c r="T124" s="149">
        <f t="shared" si="3"/>
        <v>0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R124" s="150" t="s">
        <v>129</v>
      </c>
      <c r="AT124" s="150" t="s">
        <v>125</v>
      </c>
      <c r="AU124" s="150" t="s">
        <v>130</v>
      </c>
      <c r="AY124" s="14" t="s">
        <v>123</v>
      </c>
      <c r="BE124" s="151">
        <f t="shared" si="4"/>
        <v>0</v>
      </c>
      <c r="BF124" s="151">
        <f t="shared" si="5"/>
        <v>0</v>
      </c>
      <c r="BG124" s="151">
        <f t="shared" si="6"/>
        <v>0</v>
      </c>
      <c r="BH124" s="151">
        <f t="shared" si="7"/>
        <v>0</v>
      </c>
      <c r="BI124" s="151">
        <f t="shared" si="8"/>
        <v>0</v>
      </c>
      <c r="BJ124" s="14" t="s">
        <v>130</v>
      </c>
      <c r="BK124" s="151">
        <f t="shared" si="9"/>
        <v>0</v>
      </c>
      <c r="BL124" s="14" t="s">
        <v>129</v>
      </c>
      <c r="BM124" s="150" t="s">
        <v>523</v>
      </c>
    </row>
    <row r="125" spans="1:65" s="2" customFormat="1" ht="24.2" customHeight="1" x14ac:dyDescent="0.2">
      <c r="A125" s="26"/>
      <c r="B125" s="138"/>
      <c r="C125" s="139" t="s">
        <v>135</v>
      </c>
      <c r="D125" s="139" t="s">
        <v>125</v>
      </c>
      <c r="E125" s="140" t="s">
        <v>153</v>
      </c>
      <c r="F125" s="141" t="s">
        <v>154</v>
      </c>
      <c r="G125" s="142" t="s">
        <v>146</v>
      </c>
      <c r="H125" s="143">
        <v>74.816000000000003</v>
      </c>
      <c r="I125" s="144"/>
      <c r="J125" s="144">
        <f t="shared" si="0"/>
        <v>0</v>
      </c>
      <c r="K125" s="145"/>
      <c r="L125" s="27"/>
      <c r="M125" s="146" t="s">
        <v>1</v>
      </c>
      <c r="N125" s="147" t="s">
        <v>37</v>
      </c>
      <c r="O125" s="148">
        <v>2.3E-2</v>
      </c>
      <c r="P125" s="148">
        <f t="shared" si="1"/>
        <v>1.7207680000000001</v>
      </c>
      <c r="Q125" s="148">
        <v>0</v>
      </c>
      <c r="R125" s="148">
        <f t="shared" si="2"/>
        <v>0</v>
      </c>
      <c r="S125" s="148">
        <v>0</v>
      </c>
      <c r="T125" s="149">
        <f t="shared" si="3"/>
        <v>0</v>
      </c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R125" s="150" t="s">
        <v>129</v>
      </c>
      <c r="AT125" s="150" t="s">
        <v>125</v>
      </c>
      <c r="AU125" s="150" t="s">
        <v>130</v>
      </c>
      <c r="AY125" s="14" t="s">
        <v>123</v>
      </c>
      <c r="BE125" s="151">
        <f t="shared" si="4"/>
        <v>0</v>
      </c>
      <c r="BF125" s="151">
        <f t="shared" si="5"/>
        <v>0</v>
      </c>
      <c r="BG125" s="151">
        <f t="shared" si="6"/>
        <v>0</v>
      </c>
      <c r="BH125" s="151">
        <f t="shared" si="7"/>
        <v>0</v>
      </c>
      <c r="BI125" s="151">
        <f t="shared" si="8"/>
        <v>0</v>
      </c>
      <c r="BJ125" s="14" t="s">
        <v>130</v>
      </c>
      <c r="BK125" s="151">
        <f t="shared" si="9"/>
        <v>0</v>
      </c>
      <c r="BL125" s="14" t="s">
        <v>129</v>
      </c>
      <c r="BM125" s="150" t="s">
        <v>524</v>
      </c>
    </row>
    <row r="126" spans="1:65" s="2" customFormat="1" ht="24.2" customHeight="1" x14ac:dyDescent="0.2">
      <c r="A126" s="26"/>
      <c r="B126" s="138"/>
      <c r="C126" s="139" t="s">
        <v>129</v>
      </c>
      <c r="D126" s="139" t="s">
        <v>125</v>
      </c>
      <c r="E126" s="140" t="s">
        <v>157</v>
      </c>
      <c r="F126" s="141" t="s">
        <v>158</v>
      </c>
      <c r="G126" s="142" t="s">
        <v>146</v>
      </c>
      <c r="H126" s="143">
        <v>74.816000000000003</v>
      </c>
      <c r="I126" s="144"/>
      <c r="J126" s="144">
        <f t="shared" si="0"/>
        <v>0</v>
      </c>
      <c r="K126" s="145"/>
      <c r="L126" s="27"/>
      <c r="M126" s="146" t="s">
        <v>1</v>
      </c>
      <c r="N126" s="147" t="s">
        <v>37</v>
      </c>
      <c r="O126" s="148">
        <v>2.69E-2</v>
      </c>
      <c r="P126" s="148">
        <f t="shared" si="1"/>
        <v>2.0125504000000003</v>
      </c>
      <c r="Q126" s="148">
        <v>0</v>
      </c>
      <c r="R126" s="148">
        <f t="shared" si="2"/>
        <v>0</v>
      </c>
      <c r="S126" s="148">
        <v>0</v>
      </c>
      <c r="T126" s="149">
        <f t="shared" si="3"/>
        <v>0</v>
      </c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R126" s="150" t="s">
        <v>129</v>
      </c>
      <c r="AT126" s="150" t="s">
        <v>125</v>
      </c>
      <c r="AU126" s="150" t="s">
        <v>130</v>
      </c>
      <c r="AY126" s="14" t="s">
        <v>123</v>
      </c>
      <c r="BE126" s="151">
        <f t="shared" si="4"/>
        <v>0</v>
      </c>
      <c r="BF126" s="151">
        <f t="shared" si="5"/>
        <v>0</v>
      </c>
      <c r="BG126" s="151">
        <f t="shared" si="6"/>
        <v>0</v>
      </c>
      <c r="BH126" s="151">
        <f t="shared" si="7"/>
        <v>0</v>
      </c>
      <c r="BI126" s="151">
        <f t="shared" si="8"/>
        <v>0</v>
      </c>
      <c r="BJ126" s="14" t="s">
        <v>130</v>
      </c>
      <c r="BK126" s="151">
        <f t="shared" si="9"/>
        <v>0</v>
      </c>
      <c r="BL126" s="14" t="s">
        <v>129</v>
      </c>
      <c r="BM126" s="150" t="s">
        <v>525</v>
      </c>
    </row>
    <row r="127" spans="1:65" s="2" customFormat="1" ht="37.9" customHeight="1" x14ac:dyDescent="0.2">
      <c r="A127" s="26"/>
      <c r="B127" s="138"/>
      <c r="C127" s="139" t="s">
        <v>143</v>
      </c>
      <c r="D127" s="139" t="s">
        <v>125</v>
      </c>
      <c r="E127" s="140" t="s">
        <v>161</v>
      </c>
      <c r="F127" s="141" t="s">
        <v>162</v>
      </c>
      <c r="G127" s="142" t="s">
        <v>146</v>
      </c>
      <c r="H127" s="143">
        <v>448.89600000000002</v>
      </c>
      <c r="I127" s="144"/>
      <c r="J127" s="144">
        <f t="shared" si="0"/>
        <v>0</v>
      </c>
      <c r="K127" s="145"/>
      <c r="L127" s="27"/>
      <c r="M127" s="146" t="s">
        <v>1</v>
      </c>
      <c r="N127" s="147" t="s">
        <v>37</v>
      </c>
      <c r="O127" s="148">
        <v>7.3699999999999998E-3</v>
      </c>
      <c r="P127" s="148">
        <f t="shared" si="1"/>
        <v>3.3083635199999999</v>
      </c>
      <c r="Q127" s="148">
        <v>0</v>
      </c>
      <c r="R127" s="148">
        <f t="shared" si="2"/>
        <v>0</v>
      </c>
      <c r="S127" s="148">
        <v>0</v>
      </c>
      <c r="T127" s="149">
        <f t="shared" si="3"/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si="4"/>
        <v>0</v>
      </c>
      <c r="BF127" s="151">
        <f t="shared" si="5"/>
        <v>0</v>
      </c>
      <c r="BG127" s="151">
        <f t="shared" si="6"/>
        <v>0</v>
      </c>
      <c r="BH127" s="151">
        <f t="shared" si="7"/>
        <v>0</v>
      </c>
      <c r="BI127" s="151">
        <f t="shared" si="8"/>
        <v>0</v>
      </c>
      <c r="BJ127" s="14" t="s">
        <v>130</v>
      </c>
      <c r="BK127" s="151">
        <f t="shared" si="9"/>
        <v>0</v>
      </c>
      <c r="BL127" s="14" t="s">
        <v>129</v>
      </c>
      <c r="BM127" s="150" t="s">
        <v>526</v>
      </c>
    </row>
    <row r="128" spans="1:65" s="2" customFormat="1" ht="14.45" customHeight="1" x14ac:dyDescent="0.2">
      <c r="A128" s="26"/>
      <c r="B128" s="138"/>
      <c r="C128" s="139" t="s">
        <v>148</v>
      </c>
      <c r="D128" s="139" t="s">
        <v>125</v>
      </c>
      <c r="E128" s="140" t="s">
        <v>164</v>
      </c>
      <c r="F128" s="141" t="s">
        <v>165</v>
      </c>
      <c r="G128" s="142" t="s">
        <v>146</v>
      </c>
      <c r="H128" s="143">
        <v>74.816000000000003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8.9999999999999993E-3</v>
      </c>
      <c r="P128" s="148">
        <f t="shared" si="1"/>
        <v>0.67334399999999994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527</v>
      </c>
    </row>
    <row r="129" spans="1:65" s="2" customFormat="1" ht="24.2" customHeight="1" x14ac:dyDescent="0.2">
      <c r="A129" s="26"/>
      <c r="B129" s="138"/>
      <c r="C129" s="139" t="s">
        <v>152</v>
      </c>
      <c r="D129" s="139" t="s">
        <v>125</v>
      </c>
      <c r="E129" s="140" t="s">
        <v>168</v>
      </c>
      <c r="F129" s="141" t="s">
        <v>169</v>
      </c>
      <c r="G129" s="142" t="s">
        <v>170</v>
      </c>
      <c r="H129" s="143">
        <v>74.816000000000003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0</v>
      </c>
      <c r="P129" s="148">
        <f t="shared" si="1"/>
        <v>0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528</v>
      </c>
    </row>
    <row r="130" spans="1:65" s="2" customFormat="1" ht="14.45" customHeight="1" x14ac:dyDescent="0.2">
      <c r="A130" s="26"/>
      <c r="B130" s="138"/>
      <c r="C130" s="139" t="s">
        <v>156</v>
      </c>
      <c r="D130" s="139" t="s">
        <v>125</v>
      </c>
      <c r="E130" s="140" t="s">
        <v>173</v>
      </c>
      <c r="F130" s="141" t="s">
        <v>529</v>
      </c>
      <c r="G130" s="142" t="s">
        <v>128</v>
      </c>
      <c r="H130" s="143">
        <v>187.04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0.11899999999999999</v>
      </c>
      <c r="P130" s="148">
        <f t="shared" si="1"/>
        <v>22.257759999999998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530</v>
      </c>
    </row>
    <row r="131" spans="1:65" s="2" customFormat="1" ht="14.45" customHeight="1" x14ac:dyDescent="0.2">
      <c r="A131" s="26"/>
      <c r="B131" s="138"/>
      <c r="C131" s="152" t="s">
        <v>160</v>
      </c>
      <c r="D131" s="152" t="s">
        <v>177</v>
      </c>
      <c r="E131" s="153" t="s">
        <v>297</v>
      </c>
      <c r="F131" s="154" t="s">
        <v>298</v>
      </c>
      <c r="G131" s="155" t="s">
        <v>170</v>
      </c>
      <c r="H131" s="156">
        <v>12.5</v>
      </c>
      <c r="I131" s="157"/>
      <c r="J131" s="157">
        <f t="shared" si="0"/>
        <v>0</v>
      </c>
      <c r="K131" s="158"/>
      <c r="L131" s="159"/>
      <c r="M131" s="160" t="s">
        <v>1</v>
      </c>
      <c r="N131" s="161" t="s">
        <v>37</v>
      </c>
      <c r="O131" s="148">
        <v>0</v>
      </c>
      <c r="P131" s="148">
        <f t="shared" si="1"/>
        <v>0</v>
      </c>
      <c r="Q131" s="148">
        <v>1</v>
      </c>
      <c r="R131" s="148">
        <f t="shared" si="2"/>
        <v>12.5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156</v>
      </c>
      <c r="AT131" s="150" t="s">
        <v>177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531</v>
      </c>
    </row>
    <row r="132" spans="1:65" s="12" customFormat="1" ht="22.9" customHeight="1" x14ac:dyDescent="0.2">
      <c r="B132" s="126"/>
      <c r="D132" s="127" t="s">
        <v>70</v>
      </c>
      <c r="E132" s="136" t="s">
        <v>143</v>
      </c>
      <c r="F132" s="136" t="s">
        <v>181</v>
      </c>
      <c r="J132" s="137">
        <f>BK132</f>
        <v>0</v>
      </c>
      <c r="L132" s="126"/>
      <c r="M132" s="130"/>
      <c r="N132" s="131"/>
      <c r="O132" s="131"/>
      <c r="P132" s="132">
        <f>SUM(P133:P141)</f>
        <v>91.724079999999987</v>
      </c>
      <c r="Q132" s="131"/>
      <c r="R132" s="132">
        <f>SUM(R133:R141)</f>
        <v>25.463719999999999</v>
      </c>
      <c r="S132" s="131"/>
      <c r="T132" s="133">
        <f>SUM(T133:T141)</f>
        <v>0</v>
      </c>
      <c r="AR132" s="127" t="s">
        <v>79</v>
      </c>
      <c r="AT132" s="134" t="s">
        <v>70</v>
      </c>
      <c r="AU132" s="134" t="s">
        <v>79</v>
      </c>
      <c r="AY132" s="127" t="s">
        <v>123</v>
      </c>
      <c r="BK132" s="135">
        <f>SUM(BK133:BK141)</f>
        <v>0</v>
      </c>
    </row>
    <row r="133" spans="1:65" s="2" customFormat="1" ht="24.2" customHeight="1" x14ac:dyDescent="0.2">
      <c r="A133" s="26"/>
      <c r="B133" s="138"/>
      <c r="C133" s="139" t="s">
        <v>12</v>
      </c>
      <c r="D133" s="139" t="s">
        <v>125</v>
      </c>
      <c r="E133" s="140" t="s">
        <v>183</v>
      </c>
      <c r="F133" s="141" t="s">
        <v>184</v>
      </c>
      <c r="G133" s="142" t="s">
        <v>128</v>
      </c>
      <c r="H133" s="143">
        <v>175.04</v>
      </c>
      <c r="I133" s="144"/>
      <c r="J133" s="144">
        <f t="shared" ref="J133:J141" si="10">ROUND(I133*H133,2)</f>
        <v>0</v>
      </c>
      <c r="K133" s="145"/>
      <c r="L133" s="27"/>
      <c r="M133" s="146" t="s">
        <v>1</v>
      </c>
      <c r="N133" s="147" t="s">
        <v>37</v>
      </c>
      <c r="O133" s="148">
        <v>0</v>
      </c>
      <c r="P133" s="148">
        <f t="shared" ref="P133:P141" si="11">O133*H133</f>
        <v>0</v>
      </c>
      <c r="Q133" s="148">
        <v>0</v>
      </c>
      <c r="R133" s="148">
        <f t="shared" ref="R133:R141" si="12">Q133*H133</f>
        <v>0</v>
      </c>
      <c r="S133" s="148">
        <v>0</v>
      </c>
      <c r="T133" s="149">
        <f t="shared" ref="T133:T141" si="13">S133*H133</f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129</v>
      </c>
      <c r="AT133" s="150" t="s">
        <v>125</v>
      </c>
      <c r="AU133" s="150" t="s">
        <v>130</v>
      </c>
      <c r="AY133" s="14" t="s">
        <v>123</v>
      </c>
      <c r="BE133" s="151">
        <f t="shared" ref="BE133:BE141" si="14">IF(N133="základná",J133,0)</f>
        <v>0</v>
      </c>
      <c r="BF133" s="151">
        <f t="shared" ref="BF133:BF141" si="15">IF(N133="znížená",J133,0)</f>
        <v>0</v>
      </c>
      <c r="BG133" s="151">
        <f t="shared" ref="BG133:BG141" si="16">IF(N133="zákl. prenesená",J133,0)</f>
        <v>0</v>
      </c>
      <c r="BH133" s="151">
        <f t="shared" ref="BH133:BH141" si="17">IF(N133="zníž. prenesená",J133,0)</f>
        <v>0</v>
      </c>
      <c r="BI133" s="151">
        <f t="shared" ref="BI133:BI141" si="18">IF(N133="nulová",J133,0)</f>
        <v>0</v>
      </c>
      <c r="BJ133" s="14" t="s">
        <v>130</v>
      </c>
      <c r="BK133" s="151">
        <f t="shared" ref="BK133:BK141" si="19">ROUND(I133*H133,2)</f>
        <v>0</v>
      </c>
      <c r="BL133" s="14" t="s">
        <v>129</v>
      </c>
      <c r="BM133" s="150" t="s">
        <v>532</v>
      </c>
    </row>
    <row r="134" spans="1:65" s="2" customFormat="1" ht="24.2" customHeight="1" x14ac:dyDescent="0.2">
      <c r="A134" s="26"/>
      <c r="B134" s="138"/>
      <c r="C134" s="139" t="s">
        <v>167</v>
      </c>
      <c r="D134" s="139" t="s">
        <v>125</v>
      </c>
      <c r="E134" s="140" t="s">
        <v>187</v>
      </c>
      <c r="F134" s="141" t="s">
        <v>188</v>
      </c>
      <c r="G134" s="142" t="s">
        <v>128</v>
      </c>
      <c r="H134" s="143">
        <v>187.04</v>
      </c>
      <c r="I134" s="144"/>
      <c r="J134" s="144">
        <f t="shared" si="10"/>
        <v>0</v>
      </c>
      <c r="K134" s="145"/>
      <c r="L134" s="27"/>
      <c r="M134" s="146" t="s">
        <v>1</v>
      </c>
      <c r="N134" s="147" t="s">
        <v>37</v>
      </c>
      <c r="O134" s="148">
        <v>0</v>
      </c>
      <c r="P134" s="148">
        <f t="shared" si="11"/>
        <v>0</v>
      </c>
      <c r="Q134" s="148">
        <v>0</v>
      </c>
      <c r="R134" s="148">
        <f t="shared" si="12"/>
        <v>0</v>
      </c>
      <c r="S134" s="148">
        <v>0</v>
      </c>
      <c r="T134" s="149">
        <f t="shared" si="13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0" t="s">
        <v>129</v>
      </c>
      <c r="AT134" s="150" t="s">
        <v>125</v>
      </c>
      <c r="AU134" s="150" t="s">
        <v>130</v>
      </c>
      <c r="AY134" s="14" t="s">
        <v>123</v>
      </c>
      <c r="BE134" s="151">
        <f t="shared" si="14"/>
        <v>0</v>
      </c>
      <c r="BF134" s="151">
        <f t="shared" si="15"/>
        <v>0</v>
      </c>
      <c r="BG134" s="151">
        <f t="shared" si="16"/>
        <v>0</v>
      </c>
      <c r="BH134" s="151">
        <f t="shared" si="17"/>
        <v>0</v>
      </c>
      <c r="BI134" s="151">
        <f t="shared" si="18"/>
        <v>0</v>
      </c>
      <c r="BJ134" s="14" t="s">
        <v>130</v>
      </c>
      <c r="BK134" s="151">
        <f t="shared" si="19"/>
        <v>0</v>
      </c>
      <c r="BL134" s="14" t="s">
        <v>129</v>
      </c>
      <c r="BM134" s="150" t="s">
        <v>533</v>
      </c>
    </row>
    <row r="135" spans="1:65" s="2" customFormat="1" ht="24.2" customHeight="1" x14ac:dyDescent="0.2">
      <c r="A135" s="26"/>
      <c r="B135" s="138"/>
      <c r="C135" s="139" t="s">
        <v>182</v>
      </c>
      <c r="D135" s="139" t="s">
        <v>125</v>
      </c>
      <c r="E135" s="140" t="s">
        <v>191</v>
      </c>
      <c r="F135" s="141" t="s">
        <v>192</v>
      </c>
      <c r="G135" s="142" t="s">
        <v>128</v>
      </c>
      <c r="H135" s="143">
        <v>187.04</v>
      </c>
      <c r="I135" s="144"/>
      <c r="J135" s="144">
        <f t="shared" si="10"/>
        <v>0</v>
      </c>
      <c r="K135" s="145"/>
      <c r="L135" s="27"/>
      <c r="M135" s="146" t="s">
        <v>1</v>
      </c>
      <c r="N135" s="147" t="s">
        <v>37</v>
      </c>
      <c r="O135" s="148">
        <v>0</v>
      </c>
      <c r="P135" s="148">
        <f t="shared" si="11"/>
        <v>0</v>
      </c>
      <c r="Q135" s="148">
        <v>0</v>
      </c>
      <c r="R135" s="148">
        <f t="shared" si="12"/>
        <v>0</v>
      </c>
      <c r="S135" s="148">
        <v>0</v>
      </c>
      <c r="T135" s="149">
        <f t="shared" si="1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si="14"/>
        <v>0</v>
      </c>
      <c r="BF135" s="151">
        <f t="shared" si="15"/>
        <v>0</v>
      </c>
      <c r="BG135" s="151">
        <f t="shared" si="16"/>
        <v>0</v>
      </c>
      <c r="BH135" s="151">
        <f t="shared" si="17"/>
        <v>0</v>
      </c>
      <c r="BI135" s="151">
        <f t="shared" si="18"/>
        <v>0</v>
      </c>
      <c r="BJ135" s="14" t="s">
        <v>130</v>
      </c>
      <c r="BK135" s="151">
        <f t="shared" si="19"/>
        <v>0</v>
      </c>
      <c r="BL135" s="14" t="s">
        <v>129</v>
      </c>
      <c r="BM135" s="150" t="s">
        <v>534</v>
      </c>
    </row>
    <row r="136" spans="1:65" s="2" customFormat="1" ht="24.2" customHeight="1" x14ac:dyDescent="0.2">
      <c r="A136" s="26"/>
      <c r="B136" s="138"/>
      <c r="C136" s="139" t="s">
        <v>186</v>
      </c>
      <c r="D136" s="139" t="s">
        <v>125</v>
      </c>
      <c r="E136" s="140" t="s">
        <v>195</v>
      </c>
      <c r="F136" s="141" t="s">
        <v>196</v>
      </c>
      <c r="G136" s="142" t="s">
        <v>128</v>
      </c>
      <c r="H136" s="143">
        <v>187.04</v>
      </c>
      <c r="I136" s="144"/>
      <c r="J136" s="144">
        <f t="shared" si="10"/>
        <v>0</v>
      </c>
      <c r="K136" s="145"/>
      <c r="L136" s="27"/>
      <c r="M136" s="146" t="s">
        <v>1</v>
      </c>
      <c r="N136" s="147" t="s">
        <v>37</v>
      </c>
      <c r="O136" s="148">
        <v>0</v>
      </c>
      <c r="P136" s="148">
        <f t="shared" si="11"/>
        <v>0</v>
      </c>
      <c r="Q136" s="148">
        <v>0</v>
      </c>
      <c r="R136" s="148">
        <f t="shared" si="12"/>
        <v>0</v>
      </c>
      <c r="S136" s="148">
        <v>0</v>
      </c>
      <c r="T136" s="149">
        <f t="shared" si="1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129</v>
      </c>
      <c r="AT136" s="150" t="s">
        <v>125</v>
      </c>
      <c r="AU136" s="150" t="s">
        <v>130</v>
      </c>
      <c r="AY136" s="14" t="s">
        <v>123</v>
      </c>
      <c r="BE136" s="151">
        <f t="shared" si="14"/>
        <v>0</v>
      </c>
      <c r="BF136" s="151">
        <f t="shared" si="15"/>
        <v>0</v>
      </c>
      <c r="BG136" s="151">
        <f t="shared" si="16"/>
        <v>0</v>
      </c>
      <c r="BH136" s="151">
        <f t="shared" si="17"/>
        <v>0</v>
      </c>
      <c r="BI136" s="151">
        <f t="shared" si="18"/>
        <v>0</v>
      </c>
      <c r="BJ136" s="14" t="s">
        <v>130</v>
      </c>
      <c r="BK136" s="151">
        <f t="shared" si="19"/>
        <v>0</v>
      </c>
      <c r="BL136" s="14" t="s">
        <v>129</v>
      </c>
      <c r="BM136" s="150" t="s">
        <v>535</v>
      </c>
    </row>
    <row r="137" spans="1:65" s="2" customFormat="1" ht="24.2" customHeight="1" x14ac:dyDescent="0.2">
      <c r="A137" s="26"/>
      <c r="B137" s="138"/>
      <c r="C137" s="139" t="s">
        <v>230</v>
      </c>
      <c r="D137" s="139" t="s">
        <v>125</v>
      </c>
      <c r="E137" s="140" t="s">
        <v>315</v>
      </c>
      <c r="F137" s="141" t="s">
        <v>316</v>
      </c>
      <c r="G137" s="142" t="s">
        <v>128</v>
      </c>
      <c r="H137" s="143">
        <v>12</v>
      </c>
      <c r="I137" s="144"/>
      <c r="J137" s="144">
        <f t="shared" si="10"/>
        <v>0</v>
      </c>
      <c r="K137" s="145"/>
      <c r="L137" s="27"/>
      <c r="M137" s="146" t="s">
        <v>1</v>
      </c>
      <c r="N137" s="147" t="s">
        <v>37</v>
      </c>
      <c r="O137" s="148">
        <v>0</v>
      </c>
      <c r="P137" s="148">
        <f t="shared" si="11"/>
        <v>0</v>
      </c>
      <c r="Q137" s="148">
        <v>0.26577000000000001</v>
      </c>
      <c r="R137" s="148">
        <f t="shared" si="12"/>
        <v>3.1892399999999999</v>
      </c>
      <c r="S137" s="148">
        <v>0</v>
      </c>
      <c r="T137" s="149">
        <f t="shared" si="13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50" t="s">
        <v>129</v>
      </c>
      <c r="AT137" s="150" t="s">
        <v>125</v>
      </c>
      <c r="AU137" s="150" t="s">
        <v>130</v>
      </c>
      <c r="AY137" s="14" t="s">
        <v>123</v>
      </c>
      <c r="BE137" s="151">
        <f t="shared" si="14"/>
        <v>0</v>
      </c>
      <c r="BF137" s="151">
        <f t="shared" si="15"/>
        <v>0</v>
      </c>
      <c r="BG137" s="151">
        <f t="shared" si="16"/>
        <v>0</v>
      </c>
      <c r="BH137" s="151">
        <f t="shared" si="17"/>
        <v>0</v>
      </c>
      <c r="BI137" s="151">
        <f t="shared" si="18"/>
        <v>0</v>
      </c>
      <c r="BJ137" s="14" t="s">
        <v>130</v>
      </c>
      <c r="BK137" s="151">
        <f t="shared" si="19"/>
        <v>0</v>
      </c>
      <c r="BL137" s="14" t="s">
        <v>129</v>
      </c>
      <c r="BM137" s="150" t="s">
        <v>536</v>
      </c>
    </row>
    <row r="138" spans="1:65" s="2" customFormat="1" ht="37.9" customHeight="1" x14ac:dyDescent="0.2">
      <c r="A138" s="26"/>
      <c r="B138" s="138"/>
      <c r="C138" s="139" t="s">
        <v>222</v>
      </c>
      <c r="D138" s="139" t="s">
        <v>125</v>
      </c>
      <c r="E138" s="140" t="s">
        <v>318</v>
      </c>
      <c r="F138" s="141" t="s">
        <v>319</v>
      </c>
      <c r="G138" s="142" t="s">
        <v>128</v>
      </c>
      <c r="H138" s="143">
        <v>12</v>
      </c>
      <c r="I138" s="144"/>
      <c r="J138" s="144">
        <f t="shared" si="10"/>
        <v>0</v>
      </c>
      <c r="K138" s="145"/>
      <c r="L138" s="27"/>
      <c r="M138" s="146" t="s">
        <v>1</v>
      </c>
      <c r="N138" s="147" t="s">
        <v>37</v>
      </c>
      <c r="O138" s="148">
        <v>0.70042000000000004</v>
      </c>
      <c r="P138" s="148">
        <f t="shared" si="11"/>
        <v>8.4050399999999996</v>
      </c>
      <c r="Q138" s="148">
        <v>9.2499999999999999E-2</v>
      </c>
      <c r="R138" s="148">
        <f t="shared" si="12"/>
        <v>1.1099999999999999</v>
      </c>
      <c r="S138" s="148">
        <v>0</v>
      </c>
      <c r="T138" s="149">
        <f t="shared" si="13"/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0" t="s">
        <v>129</v>
      </c>
      <c r="AT138" s="150" t="s">
        <v>125</v>
      </c>
      <c r="AU138" s="150" t="s">
        <v>130</v>
      </c>
      <c r="AY138" s="14" t="s">
        <v>123</v>
      </c>
      <c r="BE138" s="151">
        <f t="shared" si="14"/>
        <v>0</v>
      </c>
      <c r="BF138" s="151">
        <f t="shared" si="15"/>
        <v>0</v>
      </c>
      <c r="BG138" s="151">
        <f t="shared" si="16"/>
        <v>0</v>
      </c>
      <c r="BH138" s="151">
        <f t="shared" si="17"/>
        <v>0</v>
      </c>
      <c r="BI138" s="151">
        <f t="shared" si="18"/>
        <v>0</v>
      </c>
      <c r="BJ138" s="14" t="s">
        <v>130</v>
      </c>
      <c r="BK138" s="151">
        <f t="shared" si="19"/>
        <v>0</v>
      </c>
      <c r="BL138" s="14" t="s">
        <v>129</v>
      </c>
      <c r="BM138" s="150" t="s">
        <v>537</v>
      </c>
    </row>
    <row r="139" spans="1:65" s="2" customFormat="1" ht="14.45" customHeight="1" x14ac:dyDescent="0.2">
      <c r="A139" s="26"/>
      <c r="B139" s="138"/>
      <c r="C139" s="152" t="s">
        <v>226</v>
      </c>
      <c r="D139" s="152" t="s">
        <v>177</v>
      </c>
      <c r="E139" s="153" t="s">
        <v>321</v>
      </c>
      <c r="F139" s="154" t="s">
        <v>322</v>
      </c>
      <c r="G139" s="155" t="s">
        <v>128</v>
      </c>
      <c r="H139" s="156">
        <v>12</v>
      </c>
      <c r="I139" s="157"/>
      <c r="J139" s="157">
        <f t="shared" si="10"/>
        <v>0</v>
      </c>
      <c r="K139" s="158"/>
      <c r="L139" s="159"/>
      <c r="M139" s="160" t="s">
        <v>1</v>
      </c>
      <c r="N139" s="161" t="s">
        <v>37</v>
      </c>
      <c r="O139" s="148">
        <v>0</v>
      </c>
      <c r="P139" s="148">
        <f t="shared" si="11"/>
        <v>0</v>
      </c>
      <c r="Q139" s="148">
        <v>0.13</v>
      </c>
      <c r="R139" s="148">
        <f t="shared" si="12"/>
        <v>1.56</v>
      </c>
      <c r="S139" s="148">
        <v>0</v>
      </c>
      <c r="T139" s="149">
        <f t="shared" si="1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156</v>
      </c>
      <c r="AT139" s="150" t="s">
        <v>177</v>
      </c>
      <c r="AU139" s="150" t="s">
        <v>130</v>
      </c>
      <c r="AY139" s="14" t="s">
        <v>123</v>
      </c>
      <c r="BE139" s="151">
        <f t="shared" si="14"/>
        <v>0</v>
      </c>
      <c r="BF139" s="151">
        <f t="shared" si="15"/>
        <v>0</v>
      </c>
      <c r="BG139" s="151">
        <f t="shared" si="16"/>
        <v>0</v>
      </c>
      <c r="BH139" s="151">
        <f t="shared" si="17"/>
        <v>0</v>
      </c>
      <c r="BI139" s="151">
        <f t="shared" si="18"/>
        <v>0</v>
      </c>
      <c r="BJ139" s="14" t="s">
        <v>130</v>
      </c>
      <c r="BK139" s="151">
        <f t="shared" si="19"/>
        <v>0</v>
      </c>
      <c r="BL139" s="14" t="s">
        <v>129</v>
      </c>
      <c r="BM139" s="150" t="s">
        <v>538</v>
      </c>
    </row>
    <row r="140" spans="1:65" s="2" customFormat="1" ht="37.9" customHeight="1" x14ac:dyDescent="0.2">
      <c r="A140" s="26"/>
      <c r="B140" s="138"/>
      <c r="C140" s="139" t="s">
        <v>190</v>
      </c>
      <c r="D140" s="139" t="s">
        <v>125</v>
      </c>
      <c r="E140" s="140" t="s">
        <v>199</v>
      </c>
      <c r="F140" s="141" t="s">
        <v>200</v>
      </c>
      <c r="G140" s="142" t="s">
        <v>128</v>
      </c>
      <c r="H140" s="143">
        <v>175.04</v>
      </c>
      <c r="I140" s="144"/>
      <c r="J140" s="144">
        <f t="shared" si="10"/>
        <v>0</v>
      </c>
      <c r="K140" s="145"/>
      <c r="L140" s="27"/>
      <c r="M140" s="146" t="s">
        <v>1</v>
      </c>
      <c r="N140" s="147" t="s">
        <v>37</v>
      </c>
      <c r="O140" s="148">
        <v>0.47599999999999998</v>
      </c>
      <c r="P140" s="148">
        <f t="shared" si="11"/>
        <v>83.319039999999987</v>
      </c>
      <c r="Q140" s="148">
        <v>0.112</v>
      </c>
      <c r="R140" s="148">
        <f t="shared" si="12"/>
        <v>19.604479999999999</v>
      </c>
      <c r="S140" s="148">
        <v>0</v>
      </c>
      <c r="T140" s="149">
        <f t="shared" si="1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0" t="s">
        <v>129</v>
      </c>
      <c r="AT140" s="150" t="s">
        <v>125</v>
      </c>
      <c r="AU140" s="150" t="s">
        <v>130</v>
      </c>
      <c r="AY140" s="14" t="s">
        <v>123</v>
      </c>
      <c r="BE140" s="151">
        <f t="shared" si="14"/>
        <v>0</v>
      </c>
      <c r="BF140" s="151">
        <f t="shared" si="15"/>
        <v>0</v>
      </c>
      <c r="BG140" s="151">
        <f t="shared" si="16"/>
        <v>0</v>
      </c>
      <c r="BH140" s="151">
        <f t="shared" si="17"/>
        <v>0</v>
      </c>
      <c r="BI140" s="151">
        <f t="shared" si="18"/>
        <v>0</v>
      </c>
      <c r="BJ140" s="14" t="s">
        <v>130</v>
      </c>
      <c r="BK140" s="151">
        <f t="shared" si="19"/>
        <v>0</v>
      </c>
      <c r="BL140" s="14" t="s">
        <v>129</v>
      </c>
      <c r="BM140" s="150" t="s">
        <v>539</v>
      </c>
    </row>
    <row r="141" spans="1:65" s="2" customFormat="1" ht="24.2" customHeight="1" x14ac:dyDescent="0.2">
      <c r="A141" s="26"/>
      <c r="B141" s="138"/>
      <c r="C141" s="152" t="s">
        <v>194</v>
      </c>
      <c r="D141" s="152" t="s">
        <v>177</v>
      </c>
      <c r="E141" s="153" t="s">
        <v>203</v>
      </c>
      <c r="F141" s="154" t="s">
        <v>540</v>
      </c>
      <c r="G141" s="155" t="s">
        <v>128</v>
      </c>
      <c r="H141" s="156">
        <v>175.04</v>
      </c>
      <c r="I141" s="157"/>
      <c r="J141" s="157">
        <f t="shared" si="10"/>
        <v>0</v>
      </c>
      <c r="K141" s="158"/>
      <c r="L141" s="159"/>
      <c r="M141" s="160" t="s">
        <v>1</v>
      </c>
      <c r="N141" s="161" t="s">
        <v>37</v>
      </c>
      <c r="O141" s="148">
        <v>0</v>
      </c>
      <c r="P141" s="148">
        <f t="shared" si="11"/>
        <v>0</v>
      </c>
      <c r="Q141" s="148">
        <v>0</v>
      </c>
      <c r="R141" s="148">
        <f t="shared" si="12"/>
        <v>0</v>
      </c>
      <c r="S141" s="148">
        <v>0</v>
      </c>
      <c r="T141" s="149">
        <f t="shared" si="1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156</v>
      </c>
      <c r="AT141" s="150" t="s">
        <v>177</v>
      </c>
      <c r="AU141" s="150" t="s">
        <v>130</v>
      </c>
      <c r="AY141" s="14" t="s">
        <v>123</v>
      </c>
      <c r="BE141" s="151">
        <f t="shared" si="14"/>
        <v>0</v>
      </c>
      <c r="BF141" s="151">
        <f t="shared" si="15"/>
        <v>0</v>
      </c>
      <c r="BG141" s="151">
        <f t="shared" si="16"/>
        <v>0</v>
      </c>
      <c r="BH141" s="151">
        <f t="shared" si="17"/>
        <v>0</v>
      </c>
      <c r="BI141" s="151">
        <f t="shared" si="18"/>
        <v>0</v>
      </c>
      <c r="BJ141" s="14" t="s">
        <v>130</v>
      </c>
      <c r="BK141" s="151">
        <f t="shared" si="19"/>
        <v>0</v>
      </c>
      <c r="BL141" s="14" t="s">
        <v>129</v>
      </c>
      <c r="BM141" s="150" t="s">
        <v>541</v>
      </c>
    </row>
    <row r="142" spans="1:65" s="12" customFormat="1" ht="22.9" customHeight="1" x14ac:dyDescent="0.2">
      <c r="B142" s="126"/>
      <c r="D142" s="127" t="s">
        <v>70</v>
      </c>
      <c r="E142" s="136" t="s">
        <v>160</v>
      </c>
      <c r="F142" s="136" t="s">
        <v>210</v>
      </c>
      <c r="J142" s="137">
        <f>BK142</f>
        <v>0</v>
      </c>
      <c r="L142" s="126"/>
      <c r="M142" s="130"/>
      <c r="N142" s="131"/>
      <c r="O142" s="131"/>
      <c r="P142" s="132">
        <f>SUM(P143:P148)</f>
        <v>20.265999999999998</v>
      </c>
      <c r="Q142" s="131"/>
      <c r="R142" s="132">
        <f>SUM(R143:R148)</f>
        <v>0.59677722721437731</v>
      </c>
      <c r="S142" s="131"/>
      <c r="T142" s="133">
        <f>SUM(T143:T148)</f>
        <v>0</v>
      </c>
      <c r="AR142" s="127" t="s">
        <v>79</v>
      </c>
      <c r="AT142" s="134" t="s">
        <v>70</v>
      </c>
      <c r="AU142" s="134" t="s">
        <v>79</v>
      </c>
      <c r="AY142" s="127" t="s">
        <v>123</v>
      </c>
      <c r="BK142" s="135">
        <f>SUM(BK143:BK148)</f>
        <v>0</v>
      </c>
    </row>
    <row r="143" spans="1:65" s="2" customFormat="1" ht="24.2" customHeight="1" x14ac:dyDescent="0.2">
      <c r="A143" s="26"/>
      <c r="B143" s="138"/>
      <c r="C143" s="139" t="s">
        <v>198</v>
      </c>
      <c r="D143" s="139" t="s">
        <v>125</v>
      </c>
      <c r="E143" s="140" t="s">
        <v>212</v>
      </c>
      <c r="F143" s="141" t="s">
        <v>213</v>
      </c>
      <c r="G143" s="142" t="s">
        <v>141</v>
      </c>
      <c r="H143" s="143">
        <v>28</v>
      </c>
      <c r="I143" s="144"/>
      <c r="J143" s="144">
        <f t="shared" ref="J143:J148" si="20">ROUND(I143*H143,2)</f>
        <v>0</v>
      </c>
      <c r="K143" s="145"/>
      <c r="L143" s="27"/>
      <c r="M143" s="146" t="s">
        <v>1</v>
      </c>
      <c r="N143" s="147" t="s">
        <v>37</v>
      </c>
      <c r="O143" s="148">
        <v>0</v>
      </c>
      <c r="P143" s="148">
        <f t="shared" ref="P143:P148" si="21">O143*H143</f>
        <v>0</v>
      </c>
      <c r="Q143" s="148">
        <v>8.9987163029524997E-5</v>
      </c>
      <c r="R143" s="148">
        <f t="shared" ref="R143:R148" si="22">Q143*H143</f>
        <v>2.5196405648266998E-3</v>
      </c>
      <c r="S143" s="148">
        <v>0</v>
      </c>
      <c r="T143" s="149">
        <f t="shared" ref="T143:T148" si="23">S143*H143</f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129</v>
      </c>
      <c r="AT143" s="150" t="s">
        <v>125</v>
      </c>
      <c r="AU143" s="150" t="s">
        <v>130</v>
      </c>
      <c r="AY143" s="14" t="s">
        <v>123</v>
      </c>
      <c r="BE143" s="151">
        <f t="shared" ref="BE143:BE148" si="24">IF(N143="základná",J143,0)</f>
        <v>0</v>
      </c>
      <c r="BF143" s="151">
        <f t="shared" ref="BF143:BF148" si="25">IF(N143="znížená",J143,0)</f>
        <v>0</v>
      </c>
      <c r="BG143" s="151">
        <f t="shared" ref="BG143:BG148" si="26">IF(N143="zákl. prenesená",J143,0)</f>
        <v>0</v>
      </c>
      <c r="BH143" s="151">
        <f t="shared" ref="BH143:BH148" si="27">IF(N143="zníž. prenesená",J143,0)</f>
        <v>0</v>
      </c>
      <c r="BI143" s="151">
        <f t="shared" ref="BI143:BI148" si="28">IF(N143="nulová",J143,0)</f>
        <v>0</v>
      </c>
      <c r="BJ143" s="14" t="s">
        <v>130</v>
      </c>
      <c r="BK143" s="151">
        <f t="shared" ref="BK143:BK148" si="29">ROUND(I143*H143,2)</f>
        <v>0</v>
      </c>
      <c r="BL143" s="14" t="s">
        <v>129</v>
      </c>
      <c r="BM143" s="150" t="s">
        <v>542</v>
      </c>
    </row>
    <row r="144" spans="1:65" s="2" customFormat="1" ht="24.2" customHeight="1" x14ac:dyDescent="0.2">
      <c r="A144" s="26"/>
      <c r="B144" s="138"/>
      <c r="C144" s="139" t="s">
        <v>202</v>
      </c>
      <c r="D144" s="139" t="s">
        <v>125</v>
      </c>
      <c r="E144" s="140" t="s">
        <v>215</v>
      </c>
      <c r="F144" s="141" t="s">
        <v>216</v>
      </c>
      <c r="G144" s="142" t="s">
        <v>141</v>
      </c>
      <c r="H144" s="143">
        <v>28</v>
      </c>
      <c r="I144" s="144"/>
      <c r="J144" s="144">
        <f t="shared" si="20"/>
        <v>0</v>
      </c>
      <c r="K144" s="145"/>
      <c r="L144" s="27"/>
      <c r="M144" s="146" t="s">
        <v>1</v>
      </c>
      <c r="N144" s="147" t="s">
        <v>37</v>
      </c>
      <c r="O144" s="148">
        <v>0</v>
      </c>
      <c r="P144" s="148">
        <f t="shared" si="21"/>
        <v>0</v>
      </c>
      <c r="Q144" s="148">
        <v>3.9987163029525001E-5</v>
      </c>
      <c r="R144" s="148">
        <f t="shared" si="22"/>
        <v>1.1196405648267E-3</v>
      </c>
      <c r="S144" s="148">
        <v>0</v>
      </c>
      <c r="T144" s="149">
        <f t="shared" si="2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129</v>
      </c>
      <c r="AT144" s="150" t="s">
        <v>125</v>
      </c>
      <c r="AU144" s="150" t="s">
        <v>130</v>
      </c>
      <c r="AY144" s="14" t="s">
        <v>123</v>
      </c>
      <c r="BE144" s="151">
        <f t="shared" si="24"/>
        <v>0</v>
      </c>
      <c r="BF144" s="151">
        <f t="shared" si="25"/>
        <v>0</v>
      </c>
      <c r="BG144" s="151">
        <f t="shared" si="26"/>
        <v>0</v>
      </c>
      <c r="BH144" s="151">
        <f t="shared" si="27"/>
        <v>0</v>
      </c>
      <c r="BI144" s="151">
        <f t="shared" si="28"/>
        <v>0</v>
      </c>
      <c r="BJ144" s="14" t="s">
        <v>130</v>
      </c>
      <c r="BK144" s="151">
        <f t="shared" si="29"/>
        <v>0</v>
      </c>
      <c r="BL144" s="14" t="s">
        <v>129</v>
      </c>
      <c r="BM144" s="150" t="s">
        <v>543</v>
      </c>
    </row>
    <row r="145" spans="1:65" s="2" customFormat="1" ht="24.2" customHeight="1" x14ac:dyDescent="0.2">
      <c r="A145" s="26"/>
      <c r="B145" s="138"/>
      <c r="C145" s="139" t="s">
        <v>206</v>
      </c>
      <c r="D145" s="139" t="s">
        <v>125</v>
      </c>
      <c r="E145" s="140" t="s">
        <v>227</v>
      </c>
      <c r="F145" s="141" t="s">
        <v>228</v>
      </c>
      <c r="G145" s="142" t="s">
        <v>141</v>
      </c>
      <c r="H145" s="143">
        <v>28</v>
      </c>
      <c r="I145" s="144"/>
      <c r="J145" s="144">
        <f t="shared" si="20"/>
        <v>0</v>
      </c>
      <c r="K145" s="145"/>
      <c r="L145" s="27"/>
      <c r="M145" s="146" t="s">
        <v>1</v>
      </c>
      <c r="N145" s="147" t="s">
        <v>37</v>
      </c>
      <c r="O145" s="148">
        <v>0</v>
      </c>
      <c r="P145" s="148">
        <f t="shared" si="21"/>
        <v>0</v>
      </c>
      <c r="Q145" s="148">
        <v>3.4980744544287502E-6</v>
      </c>
      <c r="R145" s="148">
        <f t="shared" si="22"/>
        <v>9.7946084724005007E-5</v>
      </c>
      <c r="S145" s="148">
        <v>0</v>
      </c>
      <c r="T145" s="149">
        <f t="shared" si="23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50" t="s">
        <v>129</v>
      </c>
      <c r="AT145" s="150" t="s">
        <v>125</v>
      </c>
      <c r="AU145" s="150" t="s">
        <v>130</v>
      </c>
      <c r="AY145" s="14" t="s">
        <v>123</v>
      </c>
      <c r="BE145" s="151">
        <f t="shared" si="24"/>
        <v>0</v>
      </c>
      <c r="BF145" s="151">
        <f t="shared" si="25"/>
        <v>0</v>
      </c>
      <c r="BG145" s="151">
        <f t="shared" si="26"/>
        <v>0</v>
      </c>
      <c r="BH145" s="151">
        <f t="shared" si="27"/>
        <v>0</v>
      </c>
      <c r="BI145" s="151">
        <f t="shared" si="28"/>
        <v>0</v>
      </c>
      <c r="BJ145" s="14" t="s">
        <v>130</v>
      </c>
      <c r="BK145" s="151">
        <f t="shared" si="29"/>
        <v>0</v>
      </c>
      <c r="BL145" s="14" t="s">
        <v>129</v>
      </c>
      <c r="BM145" s="150" t="s">
        <v>544</v>
      </c>
    </row>
    <row r="146" spans="1:65" s="2" customFormat="1" ht="37.9" customHeight="1" x14ac:dyDescent="0.2">
      <c r="A146" s="26"/>
      <c r="B146" s="138"/>
      <c r="C146" s="139" t="s">
        <v>211</v>
      </c>
      <c r="D146" s="139" t="s">
        <v>125</v>
      </c>
      <c r="E146" s="140" t="s">
        <v>545</v>
      </c>
      <c r="F146" s="141" t="s">
        <v>546</v>
      </c>
      <c r="G146" s="142" t="s">
        <v>141</v>
      </c>
      <c r="H146" s="143">
        <v>5.6</v>
      </c>
      <c r="I146" s="144"/>
      <c r="J146" s="144">
        <f t="shared" si="20"/>
        <v>0</v>
      </c>
      <c r="K146" s="145"/>
      <c r="L146" s="27"/>
      <c r="M146" s="146" t="s">
        <v>1</v>
      </c>
      <c r="N146" s="147" t="s">
        <v>37</v>
      </c>
      <c r="O146" s="148">
        <v>0.1</v>
      </c>
      <c r="P146" s="148">
        <f t="shared" si="21"/>
        <v>0.55999999999999994</v>
      </c>
      <c r="Q146" s="148">
        <v>8.2669999999999993E-2</v>
      </c>
      <c r="R146" s="148">
        <f t="shared" si="22"/>
        <v>0.46295199999999992</v>
      </c>
      <c r="S146" s="148">
        <v>0</v>
      </c>
      <c r="T146" s="149">
        <f t="shared" si="23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129</v>
      </c>
      <c r="AT146" s="150" t="s">
        <v>125</v>
      </c>
      <c r="AU146" s="150" t="s">
        <v>130</v>
      </c>
      <c r="AY146" s="14" t="s">
        <v>123</v>
      </c>
      <c r="BE146" s="151">
        <f t="shared" si="24"/>
        <v>0</v>
      </c>
      <c r="BF146" s="151">
        <f t="shared" si="25"/>
        <v>0</v>
      </c>
      <c r="BG146" s="151">
        <f t="shared" si="26"/>
        <v>0</v>
      </c>
      <c r="BH146" s="151">
        <f t="shared" si="27"/>
        <v>0</v>
      </c>
      <c r="BI146" s="151">
        <f t="shared" si="28"/>
        <v>0</v>
      </c>
      <c r="BJ146" s="14" t="s">
        <v>130</v>
      </c>
      <c r="BK146" s="151">
        <f t="shared" si="29"/>
        <v>0</v>
      </c>
      <c r="BL146" s="14" t="s">
        <v>129</v>
      </c>
      <c r="BM146" s="150" t="s">
        <v>547</v>
      </c>
    </row>
    <row r="147" spans="1:65" s="2" customFormat="1" ht="14.45" customHeight="1" x14ac:dyDescent="0.2">
      <c r="A147" s="26"/>
      <c r="B147" s="138"/>
      <c r="C147" s="152" t="s">
        <v>7</v>
      </c>
      <c r="D147" s="152" t="s">
        <v>177</v>
      </c>
      <c r="E147" s="153" t="s">
        <v>548</v>
      </c>
      <c r="F147" s="154" t="s">
        <v>549</v>
      </c>
      <c r="G147" s="155" t="s">
        <v>241</v>
      </c>
      <c r="H147" s="156">
        <v>5.6559999999999997</v>
      </c>
      <c r="I147" s="157"/>
      <c r="J147" s="157">
        <f t="shared" si="20"/>
        <v>0</v>
      </c>
      <c r="K147" s="158"/>
      <c r="L147" s="159"/>
      <c r="M147" s="160" t="s">
        <v>1</v>
      </c>
      <c r="N147" s="161" t="s">
        <v>37</v>
      </c>
      <c r="O147" s="148">
        <v>0</v>
      </c>
      <c r="P147" s="148">
        <f t="shared" si="21"/>
        <v>0</v>
      </c>
      <c r="Q147" s="148">
        <v>2.3E-2</v>
      </c>
      <c r="R147" s="148">
        <f t="shared" si="22"/>
        <v>0.13008799999999998</v>
      </c>
      <c r="S147" s="148">
        <v>0</v>
      </c>
      <c r="T147" s="149">
        <f t="shared" si="23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50" t="s">
        <v>156</v>
      </c>
      <c r="AT147" s="150" t="s">
        <v>177</v>
      </c>
      <c r="AU147" s="150" t="s">
        <v>130</v>
      </c>
      <c r="AY147" s="14" t="s">
        <v>123</v>
      </c>
      <c r="BE147" s="151">
        <f t="shared" si="24"/>
        <v>0</v>
      </c>
      <c r="BF147" s="151">
        <f t="shared" si="25"/>
        <v>0</v>
      </c>
      <c r="BG147" s="151">
        <f t="shared" si="26"/>
        <v>0</v>
      </c>
      <c r="BH147" s="151">
        <f t="shared" si="27"/>
        <v>0</v>
      </c>
      <c r="BI147" s="151">
        <f t="shared" si="28"/>
        <v>0</v>
      </c>
      <c r="BJ147" s="14" t="s">
        <v>130</v>
      </c>
      <c r="BK147" s="151">
        <f t="shared" si="29"/>
        <v>0</v>
      </c>
      <c r="BL147" s="14" t="s">
        <v>129</v>
      </c>
      <c r="BM147" s="150" t="s">
        <v>550</v>
      </c>
    </row>
    <row r="148" spans="1:65" s="2" customFormat="1" ht="24.2" customHeight="1" x14ac:dyDescent="0.2">
      <c r="A148" s="26"/>
      <c r="B148" s="138"/>
      <c r="C148" s="139" t="s">
        <v>218</v>
      </c>
      <c r="D148" s="139" t="s">
        <v>125</v>
      </c>
      <c r="E148" s="140" t="s">
        <v>244</v>
      </c>
      <c r="F148" s="141" t="s">
        <v>245</v>
      </c>
      <c r="G148" s="142" t="s">
        <v>141</v>
      </c>
      <c r="H148" s="143">
        <v>66.8</v>
      </c>
      <c r="I148" s="144"/>
      <c r="J148" s="144">
        <f t="shared" si="20"/>
        <v>0</v>
      </c>
      <c r="K148" s="145"/>
      <c r="L148" s="27"/>
      <c r="M148" s="162" t="s">
        <v>1</v>
      </c>
      <c r="N148" s="163" t="s">
        <v>37</v>
      </c>
      <c r="O148" s="164">
        <v>0.29499999999999998</v>
      </c>
      <c r="P148" s="164">
        <f t="shared" si="21"/>
        <v>19.706</v>
      </c>
      <c r="Q148" s="164">
        <v>0</v>
      </c>
      <c r="R148" s="164">
        <f t="shared" si="22"/>
        <v>0</v>
      </c>
      <c r="S148" s="164">
        <v>0</v>
      </c>
      <c r="T148" s="165">
        <f t="shared" si="23"/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si="24"/>
        <v>0</v>
      </c>
      <c r="BF148" s="151">
        <f t="shared" si="25"/>
        <v>0</v>
      </c>
      <c r="BG148" s="151">
        <f t="shared" si="26"/>
        <v>0</v>
      </c>
      <c r="BH148" s="151">
        <f t="shared" si="27"/>
        <v>0</v>
      </c>
      <c r="BI148" s="151">
        <f t="shared" si="28"/>
        <v>0</v>
      </c>
      <c r="BJ148" s="14" t="s">
        <v>130</v>
      </c>
      <c r="BK148" s="151">
        <f t="shared" si="29"/>
        <v>0</v>
      </c>
      <c r="BL148" s="14" t="s">
        <v>129</v>
      </c>
      <c r="BM148" s="150" t="s">
        <v>551</v>
      </c>
    </row>
    <row r="149" spans="1:65" s="2" customFormat="1" ht="6.95" customHeight="1" x14ac:dyDescent="0.2">
      <c r="A149" s="26"/>
      <c r="B149" s="41"/>
      <c r="C149" s="42"/>
      <c r="D149" s="42"/>
      <c r="E149" s="42"/>
      <c r="F149" s="42"/>
      <c r="G149" s="42"/>
      <c r="H149" s="42"/>
      <c r="I149" s="42"/>
      <c r="J149" s="42"/>
      <c r="K149" s="42"/>
      <c r="L149" s="27"/>
      <c r="M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</row>
  </sheetData>
  <autoFilter ref="C119:K148"/>
  <mergeCells count="9">
    <mergeCell ref="E87:H87"/>
    <mergeCell ref="E110:H110"/>
    <mergeCell ref="E112:H112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8"/>
  <sheetViews>
    <sheetView showGridLines="0" topLeftCell="A109" workbookViewId="0">
      <selection activeCell="I127" sqref="I127:I168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92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30" customHeight="1" x14ac:dyDescent="0.2">
      <c r="A9" s="26"/>
      <c r="B9" s="27"/>
      <c r="C9" s="26"/>
      <c r="D9" s="26"/>
      <c r="E9" s="191" t="s">
        <v>552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ROUND(J124,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ROUND((SUM(BE124:BE167)),  2)</f>
        <v>0</v>
      </c>
      <c r="G33" s="26"/>
      <c r="H33" s="26"/>
      <c r="I33" s="95">
        <v>0.2</v>
      </c>
      <c r="J33" s="94">
        <f>ROUND(((SUM(BE124:BE167))*I33),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ROUND((SUM(BF124:BF167)),  2)</f>
        <v>0</v>
      </c>
      <c r="G34" s="26"/>
      <c r="H34" s="26"/>
      <c r="I34" s="95">
        <v>0.2</v>
      </c>
      <c r="J34" s="94">
        <f>ROUND(((SUM(BF124:BF167))*I34),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ROUND((SUM(BG124:BG167)),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ROUND((SUM(BH124:BH167)),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ROUND((SUM(BI124:BI167)),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30" customHeight="1" x14ac:dyDescent="0.2">
      <c r="A87" s="26"/>
      <c r="B87" s="27"/>
      <c r="C87" s="26"/>
      <c r="D87" s="26"/>
      <c r="E87" s="191" t="str">
        <f>E9</f>
        <v>SO 05 - Sídlisko pod Sokolejom - spevnené plochy II.etapa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J124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270</v>
      </c>
      <c r="E97" s="109"/>
      <c r="F97" s="109"/>
      <c r="G97" s="109"/>
      <c r="H97" s="109"/>
      <c r="I97" s="109"/>
      <c r="J97" s="110">
        <f>J125</f>
        <v>0</v>
      </c>
      <c r="L97" s="107"/>
    </row>
    <row r="98" spans="1:31" s="10" customFormat="1" ht="19.899999999999999" customHeight="1" x14ac:dyDescent="0.2">
      <c r="B98" s="111"/>
      <c r="D98" s="112" t="s">
        <v>105</v>
      </c>
      <c r="E98" s="113"/>
      <c r="F98" s="113"/>
      <c r="G98" s="113"/>
      <c r="H98" s="113"/>
      <c r="I98" s="113"/>
      <c r="J98" s="114">
        <f>J126</f>
        <v>0</v>
      </c>
      <c r="L98" s="111"/>
    </row>
    <row r="99" spans="1:31" s="10" customFormat="1" ht="19.899999999999999" customHeight="1" x14ac:dyDescent="0.2">
      <c r="B99" s="111"/>
      <c r="D99" s="112" t="s">
        <v>553</v>
      </c>
      <c r="E99" s="113"/>
      <c r="F99" s="113"/>
      <c r="G99" s="113"/>
      <c r="H99" s="113"/>
      <c r="I99" s="113"/>
      <c r="J99" s="114">
        <f>J137</f>
        <v>0</v>
      </c>
      <c r="L99" s="111"/>
    </row>
    <row r="100" spans="1:31" s="10" customFormat="1" ht="19.899999999999999" customHeight="1" x14ac:dyDescent="0.2">
      <c r="B100" s="111"/>
      <c r="D100" s="112" t="s">
        <v>554</v>
      </c>
      <c r="E100" s="113"/>
      <c r="F100" s="113"/>
      <c r="G100" s="113"/>
      <c r="H100" s="113"/>
      <c r="I100" s="113"/>
      <c r="J100" s="114">
        <f>J145</f>
        <v>0</v>
      </c>
      <c r="L100" s="111"/>
    </row>
    <row r="101" spans="1:31" s="10" customFormat="1" ht="19.899999999999999" customHeight="1" x14ac:dyDescent="0.2">
      <c r="B101" s="111"/>
      <c r="D101" s="112" t="s">
        <v>107</v>
      </c>
      <c r="E101" s="113"/>
      <c r="F101" s="113"/>
      <c r="G101" s="113"/>
      <c r="H101" s="113"/>
      <c r="I101" s="113"/>
      <c r="J101" s="114">
        <f>J147</f>
        <v>0</v>
      </c>
      <c r="L101" s="111"/>
    </row>
    <row r="102" spans="1:31" s="10" customFormat="1" ht="19.899999999999999" customHeight="1" x14ac:dyDescent="0.2">
      <c r="B102" s="111"/>
      <c r="D102" s="112" t="s">
        <v>108</v>
      </c>
      <c r="E102" s="113"/>
      <c r="F102" s="113"/>
      <c r="G102" s="113"/>
      <c r="H102" s="113"/>
      <c r="I102" s="113"/>
      <c r="J102" s="114">
        <f>J163</f>
        <v>0</v>
      </c>
      <c r="L102" s="111"/>
    </row>
    <row r="103" spans="1:31" s="9" customFormat="1" ht="24.95" customHeight="1" x14ac:dyDescent="0.2">
      <c r="B103" s="107"/>
      <c r="D103" s="108" t="s">
        <v>555</v>
      </c>
      <c r="E103" s="109"/>
      <c r="F103" s="109"/>
      <c r="G103" s="109"/>
      <c r="H103" s="109"/>
      <c r="I103" s="109"/>
      <c r="J103" s="110">
        <f>J165</f>
        <v>0</v>
      </c>
      <c r="L103" s="107"/>
    </row>
    <row r="104" spans="1:31" s="10" customFormat="1" ht="19.899999999999999" customHeight="1" x14ac:dyDescent="0.2">
      <c r="B104" s="111"/>
      <c r="D104" s="112" t="s">
        <v>556</v>
      </c>
      <c r="E104" s="113"/>
      <c r="F104" s="113"/>
      <c r="G104" s="113"/>
      <c r="H104" s="113"/>
      <c r="I104" s="113"/>
      <c r="J104" s="114">
        <f>J166</f>
        <v>0</v>
      </c>
      <c r="L104" s="111"/>
    </row>
    <row r="105" spans="1:31" s="2" customFormat="1" ht="21.75" customHeight="1" x14ac:dyDescent="0.2">
      <c r="A105" s="26"/>
      <c r="B105" s="27"/>
      <c r="C105" s="26"/>
      <c r="D105" s="26"/>
      <c r="E105" s="26"/>
      <c r="F105" s="26"/>
      <c r="G105" s="26"/>
      <c r="H105" s="26"/>
      <c r="I105" s="26"/>
      <c r="J105" s="26"/>
      <c r="K105" s="26"/>
      <c r="L105" s="3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</row>
    <row r="106" spans="1:31" s="2" customFormat="1" ht="6.95" customHeight="1" x14ac:dyDescent="0.2">
      <c r="A106" s="26"/>
      <c r="B106" s="41"/>
      <c r="C106" s="42"/>
      <c r="D106" s="42"/>
      <c r="E106" s="42"/>
      <c r="F106" s="42"/>
      <c r="G106" s="42"/>
      <c r="H106" s="42"/>
      <c r="I106" s="42"/>
      <c r="J106" s="42"/>
      <c r="K106" s="42"/>
      <c r="L106" s="3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10" spans="1:31" s="2" customFormat="1" ht="6.95" customHeight="1" x14ac:dyDescent="0.2">
      <c r="A110" s="26"/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24.95" customHeight="1" x14ac:dyDescent="0.2">
      <c r="A111" s="26"/>
      <c r="B111" s="27"/>
      <c r="C111" s="18" t="s">
        <v>109</v>
      </c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6.95" customHeight="1" x14ac:dyDescent="0.2">
      <c r="A112" s="26"/>
      <c r="B112" s="27"/>
      <c r="C112" s="26"/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12" customHeight="1" x14ac:dyDescent="0.2">
      <c r="A113" s="26"/>
      <c r="B113" s="27"/>
      <c r="C113" s="23" t="s">
        <v>13</v>
      </c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6.5" customHeight="1" x14ac:dyDescent="0.2">
      <c r="A114" s="26"/>
      <c r="B114" s="27"/>
      <c r="C114" s="26"/>
      <c r="D114" s="26"/>
      <c r="E114" s="201" t="str">
        <f>E7</f>
        <v>Rekonštrukcia spevnených plôch v rámci Mesta Humenné</v>
      </c>
      <c r="F114" s="202"/>
      <c r="G114" s="202"/>
      <c r="H114" s="202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2" customHeight="1" x14ac:dyDescent="0.2">
      <c r="A115" s="26"/>
      <c r="B115" s="27"/>
      <c r="C115" s="23" t="s">
        <v>97</v>
      </c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30" customHeight="1" x14ac:dyDescent="0.2">
      <c r="A116" s="26"/>
      <c r="B116" s="27"/>
      <c r="C116" s="26"/>
      <c r="D116" s="26"/>
      <c r="E116" s="191" t="str">
        <f>E9</f>
        <v>SO 05 - Sídlisko pod Sokolejom - spevnené plochy II.etapa</v>
      </c>
      <c r="F116" s="200"/>
      <c r="G116" s="200"/>
      <c r="H116" s="200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6.95" customHeight="1" x14ac:dyDescent="0.2">
      <c r="A117" s="26"/>
      <c r="B117" s="27"/>
      <c r="C117" s="26"/>
      <c r="D117" s="26"/>
      <c r="E117" s="26"/>
      <c r="F117" s="26"/>
      <c r="G117" s="26"/>
      <c r="H117" s="26"/>
      <c r="I117" s="26"/>
      <c r="J117" s="26"/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2" customHeight="1" x14ac:dyDescent="0.2">
      <c r="A118" s="26"/>
      <c r="B118" s="27"/>
      <c r="C118" s="23" t="s">
        <v>17</v>
      </c>
      <c r="D118" s="26"/>
      <c r="E118" s="26"/>
      <c r="F118" s="21" t="str">
        <f>F12</f>
        <v>Humenné</v>
      </c>
      <c r="G118" s="26"/>
      <c r="H118" s="26"/>
      <c r="I118" s="23" t="s">
        <v>19</v>
      </c>
      <c r="J118" s="49" t="str">
        <f>IF(J12="","",J12)</f>
        <v>11. 6. 2021</v>
      </c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6.95" customHeight="1" x14ac:dyDescent="0.2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2" customFormat="1" ht="15.2" customHeight="1" x14ac:dyDescent="0.2">
      <c r="A120" s="26"/>
      <c r="B120" s="27"/>
      <c r="C120" s="23" t="s">
        <v>21</v>
      </c>
      <c r="D120" s="26"/>
      <c r="E120" s="26"/>
      <c r="F120" s="21" t="str">
        <f>E15</f>
        <v>Mesto Humenné</v>
      </c>
      <c r="G120" s="26"/>
      <c r="H120" s="26"/>
      <c r="I120" s="23" t="s">
        <v>27</v>
      </c>
      <c r="J120" s="24" t="str">
        <f>E21</f>
        <v xml:space="preserve"> </v>
      </c>
      <c r="K120" s="26"/>
      <c r="L120" s="3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</row>
    <row r="121" spans="1:65" s="2" customFormat="1" ht="15.2" customHeight="1" x14ac:dyDescent="0.2">
      <c r="A121" s="26"/>
      <c r="B121" s="27"/>
      <c r="C121" s="23" t="s">
        <v>25</v>
      </c>
      <c r="D121" s="26"/>
      <c r="E121" s="26"/>
      <c r="F121" s="21" t="str">
        <f>IF(E18="","",E18)</f>
        <v xml:space="preserve"> </v>
      </c>
      <c r="G121" s="26"/>
      <c r="H121" s="26"/>
      <c r="I121" s="23" t="s">
        <v>29</v>
      </c>
      <c r="J121" s="24" t="str">
        <f>E24</f>
        <v xml:space="preserve"> </v>
      </c>
      <c r="K121" s="26"/>
      <c r="L121" s="3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</row>
    <row r="122" spans="1:65" s="2" customFormat="1" ht="10.35" customHeight="1" x14ac:dyDescent="0.2">
      <c r="A122" s="26"/>
      <c r="B122" s="27"/>
      <c r="C122" s="26"/>
      <c r="D122" s="26"/>
      <c r="E122" s="26"/>
      <c r="F122" s="26"/>
      <c r="G122" s="26"/>
      <c r="H122" s="26"/>
      <c r="I122" s="26"/>
      <c r="J122" s="26"/>
      <c r="K122" s="26"/>
      <c r="L122" s="3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</row>
    <row r="123" spans="1:65" s="11" customFormat="1" ht="29.25" customHeight="1" x14ac:dyDescent="0.2">
      <c r="A123" s="115"/>
      <c r="B123" s="116"/>
      <c r="C123" s="117" t="s">
        <v>110</v>
      </c>
      <c r="D123" s="118" t="s">
        <v>56</v>
      </c>
      <c r="E123" s="118" t="s">
        <v>52</v>
      </c>
      <c r="F123" s="118" t="s">
        <v>53</v>
      </c>
      <c r="G123" s="118" t="s">
        <v>111</v>
      </c>
      <c r="H123" s="118" t="s">
        <v>112</v>
      </c>
      <c r="I123" s="118" t="s">
        <v>113</v>
      </c>
      <c r="J123" s="119" t="s">
        <v>101</v>
      </c>
      <c r="K123" s="120" t="s">
        <v>114</v>
      </c>
      <c r="L123" s="121"/>
      <c r="M123" s="56" t="s">
        <v>1</v>
      </c>
      <c r="N123" s="57" t="s">
        <v>35</v>
      </c>
      <c r="O123" s="57" t="s">
        <v>115</v>
      </c>
      <c r="P123" s="57" t="s">
        <v>116</v>
      </c>
      <c r="Q123" s="57" t="s">
        <v>117</v>
      </c>
      <c r="R123" s="57" t="s">
        <v>118</v>
      </c>
      <c r="S123" s="57" t="s">
        <v>119</v>
      </c>
      <c r="T123" s="58" t="s">
        <v>120</v>
      </c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</row>
    <row r="124" spans="1:65" s="2" customFormat="1" ht="22.9" customHeight="1" x14ac:dyDescent="0.25">
      <c r="A124" s="26"/>
      <c r="B124" s="27"/>
      <c r="C124" s="63" t="s">
        <v>102</v>
      </c>
      <c r="D124" s="26"/>
      <c r="E124" s="26"/>
      <c r="F124" s="26"/>
      <c r="G124" s="26"/>
      <c r="H124" s="26"/>
      <c r="I124" s="26"/>
      <c r="J124" s="122">
        <f>BK124</f>
        <v>0</v>
      </c>
      <c r="K124" s="26"/>
      <c r="L124" s="27"/>
      <c r="M124" s="59"/>
      <c r="N124" s="50"/>
      <c r="O124" s="60"/>
      <c r="P124" s="123">
        <f>P125+P165</f>
        <v>1192.5747570000001</v>
      </c>
      <c r="Q124" s="60"/>
      <c r="R124" s="123">
        <f>R125+R165</f>
        <v>801.79912325417195</v>
      </c>
      <c r="S124" s="60"/>
      <c r="T124" s="124">
        <f>T125+T165</f>
        <v>26.593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T124" s="14" t="s">
        <v>70</v>
      </c>
      <c r="AU124" s="14" t="s">
        <v>103</v>
      </c>
      <c r="BK124" s="125">
        <f>BK125+BK165</f>
        <v>0</v>
      </c>
    </row>
    <row r="125" spans="1:65" s="12" customFormat="1" ht="25.9" customHeight="1" x14ac:dyDescent="0.2">
      <c r="B125" s="126"/>
      <c r="D125" s="127" t="s">
        <v>70</v>
      </c>
      <c r="E125" s="128" t="s">
        <v>121</v>
      </c>
      <c r="F125" s="128" t="s">
        <v>271</v>
      </c>
      <c r="J125" s="129">
        <f>BK125</f>
        <v>0</v>
      </c>
      <c r="L125" s="126"/>
      <c r="M125" s="130"/>
      <c r="N125" s="131"/>
      <c r="O125" s="131"/>
      <c r="P125" s="132">
        <f>P126+P137+P145+P147+P163</f>
        <v>1192.5747570000001</v>
      </c>
      <c r="Q125" s="131"/>
      <c r="R125" s="132">
        <f>R126+R137+R145+R147+R163</f>
        <v>801.79912325417195</v>
      </c>
      <c r="S125" s="131"/>
      <c r="T125" s="133">
        <f>T126+T137+T145+T147+T163</f>
        <v>26.593</v>
      </c>
      <c r="AR125" s="127" t="s">
        <v>79</v>
      </c>
      <c r="AT125" s="134" t="s">
        <v>70</v>
      </c>
      <c r="AU125" s="134" t="s">
        <v>71</v>
      </c>
      <c r="AY125" s="127" t="s">
        <v>123</v>
      </c>
      <c r="BK125" s="135">
        <f>BK126+BK137+BK145+BK147+BK163</f>
        <v>0</v>
      </c>
    </row>
    <row r="126" spans="1:65" s="12" customFormat="1" ht="22.9" customHeight="1" x14ac:dyDescent="0.2">
      <c r="B126" s="126"/>
      <c r="D126" s="127" t="s">
        <v>70</v>
      </c>
      <c r="E126" s="136" t="s">
        <v>79</v>
      </c>
      <c r="F126" s="136" t="s">
        <v>124</v>
      </c>
      <c r="J126" s="137">
        <f>BK126</f>
        <v>0</v>
      </c>
      <c r="L126" s="126"/>
      <c r="M126" s="130"/>
      <c r="N126" s="131"/>
      <c r="O126" s="131"/>
      <c r="P126" s="132">
        <f>SUM(P127:P136)</f>
        <v>312.60063000000002</v>
      </c>
      <c r="Q126" s="131"/>
      <c r="R126" s="132">
        <f>SUM(R127:R136)</f>
        <v>40.89</v>
      </c>
      <c r="S126" s="131"/>
      <c r="T126" s="133">
        <f>SUM(T127:T136)</f>
        <v>26.593</v>
      </c>
      <c r="AR126" s="127" t="s">
        <v>79</v>
      </c>
      <c r="AT126" s="134" t="s">
        <v>70</v>
      </c>
      <c r="AU126" s="134" t="s">
        <v>79</v>
      </c>
      <c r="AY126" s="127" t="s">
        <v>123</v>
      </c>
      <c r="BK126" s="135">
        <f>SUM(BK127:BK136)</f>
        <v>0</v>
      </c>
    </row>
    <row r="127" spans="1:65" s="2" customFormat="1" ht="24.2" customHeight="1" x14ac:dyDescent="0.2">
      <c r="A127" s="26"/>
      <c r="B127" s="138"/>
      <c r="C127" s="139" t="s">
        <v>79</v>
      </c>
      <c r="D127" s="139" t="s">
        <v>125</v>
      </c>
      <c r="E127" s="140" t="s">
        <v>139</v>
      </c>
      <c r="F127" s="141" t="s">
        <v>140</v>
      </c>
      <c r="G127" s="142" t="s">
        <v>141</v>
      </c>
      <c r="H127" s="143">
        <v>183.4</v>
      </c>
      <c r="I127" s="144"/>
      <c r="J127" s="144">
        <f t="shared" ref="J127:J136" si="0">ROUND(I127*H127,2)</f>
        <v>0</v>
      </c>
      <c r="K127" s="145"/>
      <c r="L127" s="27"/>
      <c r="M127" s="146" t="s">
        <v>1</v>
      </c>
      <c r="N127" s="147" t="s">
        <v>37</v>
      </c>
      <c r="O127" s="148">
        <v>0.127</v>
      </c>
      <c r="P127" s="148">
        <f t="shared" ref="P127:P136" si="1">O127*H127</f>
        <v>23.291800000000002</v>
      </c>
      <c r="Q127" s="148">
        <v>0</v>
      </c>
      <c r="R127" s="148">
        <f t="shared" ref="R127:R136" si="2">Q127*H127</f>
        <v>0</v>
      </c>
      <c r="S127" s="148">
        <v>0.14499999999999999</v>
      </c>
      <c r="T127" s="149">
        <f t="shared" ref="T127:T136" si="3">S127*H127</f>
        <v>26.593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ref="BE127:BE136" si="4">IF(N127="základná",J127,0)</f>
        <v>0</v>
      </c>
      <c r="BF127" s="151">
        <f t="shared" ref="BF127:BF136" si="5">IF(N127="znížená",J127,0)</f>
        <v>0</v>
      </c>
      <c r="BG127" s="151">
        <f t="shared" ref="BG127:BG136" si="6">IF(N127="zákl. prenesená",J127,0)</f>
        <v>0</v>
      </c>
      <c r="BH127" s="151">
        <f t="shared" ref="BH127:BH136" si="7">IF(N127="zníž. prenesená",J127,0)</f>
        <v>0</v>
      </c>
      <c r="BI127" s="151">
        <f t="shared" ref="BI127:BI136" si="8">IF(N127="nulová",J127,0)</f>
        <v>0</v>
      </c>
      <c r="BJ127" s="14" t="s">
        <v>130</v>
      </c>
      <c r="BK127" s="151">
        <f t="shared" ref="BK127:BK136" si="9">ROUND(I127*H127,2)</f>
        <v>0</v>
      </c>
      <c r="BL127" s="14" t="s">
        <v>129</v>
      </c>
      <c r="BM127" s="150" t="s">
        <v>557</v>
      </c>
    </row>
    <row r="128" spans="1:65" s="2" customFormat="1" ht="24.2" customHeight="1" x14ac:dyDescent="0.2">
      <c r="A128" s="26"/>
      <c r="B128" s="138"/>
      <c r="C128" s="139" t="s">
        <v>130</v>
      </c>
      <c r="D128" s="139" t="s">
        <v>125</v>
      </c>
      <c r="E128" s="140" t="s">
        <v>144</v>
      </c>
      <c r="F128" s="141" t="s">
        <v>145</v>
      </c>
      <c r="G128" s="142" t="s">
        <v>146</v>
      </c>
      <c r="H128" s="143">
        <v>68.5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1.2999999999999999E-2</v>
      </c>
      <c r="P128" s="148">
        <f t="shared" si="1"/>
        <v>0.89049999999999996</v>
      </c>
      <c r="Q128" s="148">
        <v>0</v>
      </c>
      <c r="R128" s="148">
        <f t="shared" si="2"/>
        <v>0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558</v>
      </c>
    </row>
    <row r="129" spans="1:65" s="2" customFormat="1" ht="24.2" customHeight="1" x14ac:dyDescent="0.2">
      <c r="A129" s="26"/>
      <c r="B129" s="138"/>
      <c r="C129" s="139" t="s">
        <v>135</v>
      </c>
      <c r="D129" s="139" t="s">
        <v>125</v>
      </c>
      <c r="E129" s="140" t="s">
        <v>274</v>
      </c>
      <c r="F129" s="141" t="s">
        <v>275</v>
      </c>
      <c r="G129" s="142" t="s">
        <v>146</v>
      </c>
      <c r="H129" s="143">
        <v>272.5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0.46</v>
      </c>
      <c r="P129" s="148">
        <f t="shared" si="1"/>
        <v>125.35000000000001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559</v>
      </c>
    </row>
    <row r="130" spans="1:65" s="2" customFormat="1" ht="24.2" customHeight="1" x14ac:dyDescent="0.2">
      <c r="A130" s="26"/>
      <c r="B130" s="138"/>
      <c r="C130" s="139" t="s">
        <v>129</v>
      </c>
      <c r="D130" s="139" t="s">
        <v>125</v>
      </c>
      <c r="E130" s="140" t="s">
        <v>277</v>
      </c>
      <c r="F130" s="141" t="s">
        <v>278</v>
      </c>
      <c r="G130" s="142" t="s">
        <v>146</v>
      </c>
      <c r="H130" s="143">
        <v>272.5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5.6000000000000001E-2</v>
      </c>
      <c r="P130" s="148">
        <f t="shared" si="1"/>
        <v>15.26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560</v>
      </c>
    </row>
    <row r="131" spans="1:65" s="2" customFormat="1" ht="37.9" customHeight="1" x14ac:dyDescent="0.2">
      <c r="A131" s="26"/>
      <c r="B131" s="138"/>
      <c r="C131" s="139" t="s">
        <v>143</v>
      </c>
      <c r="D131" s="139" t="s">
        <v>125</v>
      </c>
      <c r="E131" s="140" t="s">
        <v>280</v>
      </c>
      <c r="F131" s="141" t="s">
        <v>281</v>
      </c>
      <c r="G131" s="142" t="s">
        <v>146</v>
      </c>
      <c r="H131" s="143">
        <v>341</v>
      </c>
      <c r="I131" s="144"/>
      <c r="J131" s="144">
        <f t="shared" si="0"/>
        <v>0</v>
      </c>
      <c r="K131" s="145"/>
      <c r="L131" s="27"/>
      <c r="M131" s="146" t="s">
        <v>1</v>
      </c>
      <c r="N131" s="147" t="s">
        <v>37</v>
      </c>
      <c r="O131" s="148">
        <v>4.8899999999999999E-2</v>
      </c>
      <c r="P131" s="148">
        <f t="shared" si="1"/>
        <v>16.674900000000001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129</v>
      </c>
      <c r="AT131" s="150" t="s">
        <v>125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561</v>
      </c>
    </row>
    <row r="132" spans="1:65" s="2" customFormat="1" ht="37.9" customHeight="1" x14ac:dyDescent="0.2">
      <c r="A132" s="26"/>
      <c r="B132" s="138"/>
      <c r="C132" s="139" t="s">
        <v>148</v>
      </c>
      <c r="D132" s="139" t="s">
        <v>125</v>
      </c>
      <c r="E132" s="140" t="s">
        <v>283</v>
      </c>
      <c r="F132" s="141" t="s">
        <v>284</v>
      </c>
      <c r="G132" s="142" t="s">
        <v>146</v>
      </c>
      <c r="H132" s="143">
        <v>2387</v>
      </c>
      <c r="I132" s="144"/>
      <c r="J132" s="144">
        <f t="shared" si="0"/>
        <v>0</v>
      </c>
      <c r="K132" s="145"/>
      <c r="L132" s="27"/>
      <c r="M132" s="146" t="s">
        <v>1</v>
      </c>
      <c r="N132" s="147" t="s">
        <v>37</v>
      </c>
      <c r="O132" s="148">
        <v>5.3899999999999998E-3</v>
      </c>
      <c r="P132" s="148">
        <f t="shared" si="1"/>
        <v>12.865929999999999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0" t="s">
        <v>129</v>
      </c>
      <c r="AT132" s="150" t="s">
        <v>125</v>
      </c>
      <c r="AU132" s="150" t="s">
        <v>130</v>
      </c>
      <c r="AY132" s="14" t="s">
        <v>123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130</v>
      </c>
      <c r="BK132" s="151">
        <f t="shared" si="9"/>
        <v>0</v>
      </c>
      <c r="BL132" s="14" t="s">
        <v>129</v>
      </c>
      <c r="BM132" s="150" t="s">
        <v>562</v>
      </c>
    </row>
    <row r="133" spans="1:65" s="2" customFormat="1" ht="24.2" customHeight="1" x14ac:dyDescent="0.2">
      <c r="A133" s="26"/>
      <c r="B133" s="138"/>
      <c r="C133" s="139" t="s">
        <v>152</v>
      </c>
      <c r="D133" s="139" t="s">
        <v>125</v>
      </c>
      <c r="E133" s="140" t="s">
        <v>286</v>
      </c>
      <c r="F133" s="141" t="s">
        <v>287</v>
      </c>
      <c r="G133" s="142" t="s">
        <v>146</v>
      </c>
      <c r="H133" s="143">
        <v>341</v>
      </c>
      <c r="I133" s="144"/>
      <c r="J133" s="144">
        <f t="shared" si="0"/>
        <v>0</v>
      </c>
      <c r="K133" s="145"/>
      <c r="L133" s="27"/>
      <c r="M133" s="146" t="s">
        <v>1</v>
      </c>
      <c r="N133" s="147" t="s">
        <v>37</v>
      </c>
      <c r="O133" s="148">
        <v>8.6999999999999994E-2</v>
      </c>
      <c r="P133" s="148">
        <f t="shared" si="1"/>
        <v>29.666999999999998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129</v>
      </c>
      <c r="AT133" s="150" t="s">
        <v>125</v>
      </c>
      <c r="AU133" s="150" t="s">
        <v>130</v>
      </c>
      <c r="AY133" s="14" t="s">
        <v>123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130</v>
      </c>
      <c r="BK133" s="151">
        <f t="shared" si="9"/>
        <v>0</v>
      </c>
      <c r="BL133" s="14" t="s">
        <v>129</v>
      </c>
      <c r="BM133" s="150" t="s">
        <v>563</v>
      </c>
    </row>
    <row r="134" spans="1:65" s="2" customFormat="1" ht="24.2" customHeight="1" x14ac:dyDescent="0.2">
      <c r="A134" s="26"/>
      <c r="B134" s="138"/>
      <c r="C134" s="139" t="s">
        <v>156</v>
      </c>
      <c r="D134" s="139" t="s">
        <v>125</v>
      </c>
      <c r="E134" s="140" t="s">
        <v>289</v>
      </c>
      <c r="F134" s="141" t="s">
        <v>290</v>
      </c>
      <c r="G134" s="142" t="s">
        <v>146</v>
      </c>
      <c r="H134" s="143">
        <v>341</v>
      </c>
      <c r="I134" s="144"/>
      <c r="J134" s="144">
        <f t="shared" si="0"/>
        <v>0</v>
      </c>
      <c r="K134" s="145"/>
      <c r="L134" s="27"/>
      <c r="M134" s="146" t="s">
        <v>1</v>
      </c>
      <c r="N134" s="147" t="s">
        <v>37</v>
      </c>
      <c r="O134" s="148">
        <v>2.1999999999999999E-2</v>
      </c>
      <c r="P134" s="148">
        <f t="shared" si="1"/>
        <v>7.5019999999999998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0" t="s">
        <v>129</v>
      </c>
      <c r="AT134" s="150" t="s">
        <v>125</v>
      </c>
      <c r="AU134" s="150" t="s">
        <v>130</v>
      </c>
      <c r="AY134" s="14" t="s">
        <v>123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130</v>
      </c>
      <c r="BK134" s="151">
        <f t="shared" si="9"/>
        <v>0</v>
      </c>
      <c r="BL134" s="14" t="s">
        <v>129</v>
      </c>
      <c r="BM134" s="150" t="s">
        <v>564</v>
      </c>
    </row>
    <row r="135" spans="1:65" s="2" customFormat="1" ht="14.45" customHeight="1" x14ac:dyDescent="0.2">
      <c r="A135" s="26"/>
      <c r="B135" s="138"/>
      <c r="C135" s="139" t="s">
        <v>160</v>
      </c>
      <c r="D135" s="139" t="s">
        <v>125</v>
      </c>
      <c r="E135" s="140" t="s">
        <v>173</v>
      </c>
      <c r="F135" s="141" t="s">
        <v>174</v>
      </c>
      <c r="G135" s="142" t="s">
        <v>128</v>
      </c>
      <c r="H135" s="143">
        <v>681.5</v>
      </c>
      <c r="I135" s="144"/>
      <c r="J135" s="144">
        <f t="shared" si="0"/>
        <v>0</v>
      </c>
      <c r="K135" s="145"/>
      <c r="L135" s="27"/>
      <c r="M135" s="146" t="s">
        <v>1</v>
      </c>
      <c r="N135" s="147" t="s">
        <v>37</v>
      </c>
      <c r="O135" s="148">
        <v>0.11899999999999999</v>
      </c>
      <c r="P135" s="148">
        <f t="shared" si="1"/>
        <v>81.098500000000001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130</v>
      </c>
      <c r="BK135" s="151">
        <f t="shared" si="9"/>
        <v>0</v>
      </c>
      <c r="BL135" s="14" t="s">
        <v>129</v>
      </c>
      <c r="BM135" s="150" t="s">
        <v>565</v>
      </c>
    </row>
    <row r="136" spans="1:65" s="2" customFormat="1" ht="24.2" customHeight="1" x14ac:dyDescent="0.2">
      <c r="A136" s="26"/>
      <c r="B136" s="138"/>
      <c r="C136" s="152" t="s">
        <v>12</v>
      </c>
      <c r="D136" s="152" t="s">
        <v>177</v>
      </c>
      <c r="E136" s="153" t="s">
        <v>178</v>
      </c>
      <c r="F136" s="154" t="s">
        <v>179</v>
      </c>
      <c r="G136" s="155" t="s">
        <v>170</v>
      </c>
      <c r="H136" s="156">
        <v>40.89</v>
      </c>
      <c r="I136" s="157"/>
      <c r="J136" s="157">
        <f t="shared" si="0"/>
        <v>0</v>
      </c>
      <c r="K136" s="158"/>
      <c r="L136" s="159"/>
      <c r="M136" s="160" t="s">
        <v>1</v>
      </c>
      <c r="N136" s="161" t="s">
        <v>37</v>
      </c>
      <c r="O136" s="148">
        <v>0</v>
      </c>
      <c r="P136" s="148">
        <f t="shared" si="1"/>
        <v>0</v>
      </c>
      <c r="Q136" s="148">
        <v>1</v>
      </c>
      <c r="R136" s="148">
        <f t="shared" si="2"/>
        <v>40.89</v>
      </c>
      <c r="S136" s="148">
        <v>0</v>
      </c>
      <c r="T136" s="149">
        <f t="shared" si="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156</v>
      </c>
      <c r="AT136" s="150" t="s">
        <v>177</v>
      </c>
      <c r="AU136" s="150" t="s">
        <v>130</v>
      </c>
      <c r="AY136" s="14" t="s">
        <v>123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130</v>
      </c>
      <c r="BK136" s="151">
        <f t="shared" si="9"/>
        <v>0</v>
      </c>
      <c r="BL136" s="14" t="s">
        <v>129</v>
      </c>
      <c r="BM136" s="150" t="s">
        <v>566</v>
      </c>
    </row>
    <row r="137" spans="1:65" s="12" customFormat="1" ht="22.9" customHeight="1" x14ac:dyDescent="0.2">
      <c r="B137" s="126"/>
      <c r="D137" s="127" t="s">
        <v>70</v>
      </c>
      <c r="E137" s="136" t="s">
        <v>143</v>
      </c>
      <c r="F137" s="136" t="s">
        <v>567</v>
      </c>
      <c r="J137" s="137">
        <f>BK137</f>
        <v>0</v>
      </c>
      <c r="L137" s="126"/>
      <c r="M137" s="130"/>
      <c r="N137" s="131"/>
      <c r="O137" s="131"/>
      <c r="P137" s="132">
        <f>SUM(P138:P144)</f>
        <v>462.68812000000003</v>
      </c>
      <c r="Q137" s="131"/>
      <c r="R137" s="132">
        <f>SUM(R138:R144)</f>
        <v>702.05395499999997</v>
      </c>
      <c r="S137" s="131"/>
      <c r="T137" s="133">
        <f>SUM(T138:T144)</f>
        <v>0</v>
      </c>
      <c r="AR137" s="127" t="s">
        <v>79</v>
      </c>
      <c r="AT137" s="134" t="s">
        <v>70</v>
      </c>
      <c r="AU137" s="134" t="s">
        <v>79</v>
      </c>
      <c r="AY137" s="127" t="s">
        <v>123</v>
      </c>
      <c r="BK137" s="135">
        <f>SUM(BK138:BK144)</f>
        <v>0</v>
      </c>
    </row>
    <row r="138" spans="1:65" s="2" customFormat="1" ht="24.2" customHeight="1" x14ac:dyDescent="0.2">
      <c r="A138" s="26"/>
      <c r="B138" s="138"/>
      <c r="C138" s="139" t="s">
        <v>194</v>
      </c>
      <c r="D138" s="139" t="s">
        <v>125</v>
      </c>
      <c r="E138" s="140" t="s">
        <v>300</v>
      </c>
      <c r="F138" s="141" t="s">
        <v>301</v>
      </c>
      <c r="G138" s="142" t="s">
        <v>128</v>
      </c>
      <c r="H138" s="143">
        <v>681.5</v>
      </c>
      <c r="I138" s="144"/>
      <c r="J138" s="144">
        <f t="shared" ref="J138:J144" si="10">ROUND(I138*H138,2)</f>
        <v>0</v>
      </c>
      <c r="K138" s="145"/>
      <c r="L138" s="27"/>
      <c r="M138" s="146" t="s">
        <v>1</v>
      </c>
      <c r="N138" s="147" t="s">
        <v>37</v>
      </c>
      <c r="O138" s="148">
        <v>2.512E-2</v>
      </c>
      <c r="P138" s="148">
        <f t="shared" ref="P138:P144" si="11">O138*H138</f>
        <v>17.11928</v>
      </c>
      <c r="Q138" s="148">
        <v>0.19900000000000001</v>
      </c>
      <c r="R138" s="148">
        <f t="shared" ref="R138:R144" si="12">Q138*H138</f>
        <v>135.61850000000001</v>
      </c>
      <c r="S138" s="148">
        <v>0</v>
      </c>
      <c r="T138" s="149">
        <f t="shared" ref="T138:T144" si="13">S138*H138</f>
        <v>0</v>
      </c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R138" s="150" t="s">
        <v>129</v>
      </c>
      <c r="AT138" s="150" t="s">
        <v>125</v>
      </c>
      <c r="AU138" s="150" t="s">
        <v>130</v>
      </c>
      <c r="AY138" s="14" t="s">
        <v>123</v>
      </c>
      <c r="BE138" s="151">
        <f t="shared" ref="BE138:BE144" si="14">IF(N138="základná",J138,0)</f>
        <v>0</v>
      </c>
      <c r="BF138" s="151">
        <f t="shared" ref="BF138:BF144" si="15">IF(N138="znížená",J138,0)</f>
        <v>0</v>
      </c>
      <c r="BG138" s="151">
        <f t="shared" ref="BG138:BG144" si="16">IF(N138="zákl. prenesená",J138,0)</f>
        <v>0</v>
      </c>
      <c r="BH138" s="151">
        <f t="shared" ref="BH138:BH144" si="17">IF(N138="zníž. prenesená",J138,0)</f>
        <v>0</v>
      </c>
      <c r="BI138" s="151">
        <f t="shared" ref="BI138:BI144" si="18">IF(N138="nulová",J138,0)</f>
        <v>0</v>
      </c>
      <c r="BJ138" s="14" t="s">
        <v>130</v>
      </c>
      <c r="BK138" s="151">
        <f t="shared" ref="BK138:BK144" si="19">ROUND(I138*H138,2)</f>
        <v>0</v>
      </c>
      <c r="BL138" s="14" t="s">
        <v>129</v>
      </c>
      <c r="BM138" s="150" t="s">
        <v>568</v>
      </c>
    </row>
    <row r="139" spans="1:65" s="2" customFormat="1" ht="24.2" customHeight="1" x14ac:dyDescent="0.2">
      <c r="A139" s="26"/>
      <c r="B139" s="138"/>
      <c r="C139" s="139" t="s">
        <v>198</v>
      </c>
      <c r="D139" s="139" t="s">
        <v>125</v>
      </c>
      <c r="E139" s="140" t="s">
        <v>569</v>
      </c>
      <c r="F139" s="141" t="s">
        <v>570</v>
      </c>
      <c r="G139" s="142" t="s">
        <v>128</v>
      </c>
      <c r="H139" s="143">
        <v>681.5</v>
      </c>
      <c r="I139" s="144"/>
      <c r="J139" s="144">
        <f t="shared" si="10"/>
        <v>0</v>
      </c>
      <c r="K139" s="145"/>
      <c r="L139" s="27"/>
      <c r="M139" s="146" t="s">
        <v>1</v>
      </c>
      <c r="N139" s="147" t="s">
        <v>37</v>
      </c>
      <c r="O139" s="148">
        <v>2.512E-2</v>
      </c>
      <c r="P139" s="148">
        <f t="shared" si="11"/>
        <v>17.11928</v>
      </c>
      <c r="Q139" s="148">
        <v>0.19900000000000001</v>
      </c>
      <c r="R139" s="148">
        <f t="shared" si="12"/>
        <v>135.61850000000001</v>
      </c>
      <c r="S139" s="148">
        <v>0</v>
      </c>
      <c r="T139" s="149">
        <f t="shared" si="13"/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129</v>
      </c>
      <c r="AT139" s="150" t="s">
        <v>125</v>
      </c>
      <c r="AU139" s="150" t="s">
        <v>130</v>
      </c>
      <c r="AY139" s="14" t="s">
        <v>123</v>
      </c>
      <c r="BE139" s="151">
        <f t="shared" si="14"/>
        <v>0</v>
      </c>
      <c r="BF139" s="151">
        <f t="shared" si="15"/>
        <v>0</v>
      </c>
      <c r="BG139" s="151">
        <f t="shared" si="16"/>
        <v>0</v>
      </c>
      <c r="BH139" s="151">
        <f t="shared" si="17"/>
        <v>0</v>
      </c>
      <c r="BI139" s="151">
        <f t="shared" si="18"/>
        <v>0</v>
      </c>
      <c r="BJ139" s="14" t="s">
        <v>130</v>
      </c>
      <c r="BK139" s="151">
        <f t="shared" si="19"/>
        <v>0</v>
      </c>
      <c r="BL139" s="14" t="s">
        <v>129</v>
      </c>
      <c r="BM139" s="150" t="s">
        <v>571</v>
      </c>
    </row>
    <row r="140" spans="1:65" s="2" customFormat="1" ht="24.2" customHeight="1" x14ac:dyDescent="0.2">
      <c r="A140" s="26"/>
      <c r="B140" s="138"/>
      <c r="C140" s="139" t="s">
        <v>202</v>
      </c>
      <c r="D140" s="139" t="s">
        <v>125</v>
      </c>
      <c r="E140" s="140" t="s">
        <v>306</v>
      </c>
      <c r="F140" s="141" t="s">
        <v>307</v>
      </c>
      <c r="G140" s="142" t="s">
        <v>128</v>
      </c>
      <c r="H140" s="143">
        <v>681.5</v>
      </c>
      <c r="I140" s="144"/>
      <c r="J140" s="144">
        <f t="shared" si="10"/>
        <v>0</v>
      </c>
      <c r="K140" s="145"/>
      <c r="L140" s="27"/>
      <c r="M140" s="146" t="s">
        <v>1</v>
      </c>
      <c r="N140" s="147" t="s">
        <v>37</v>
      </c>
      <c r="O140" s="148">
        <v>2.112E-2</v>
      </c>
      <c r="P140" s="148">
        <f t="shared" si="11"/>
        <v>14.393280000000001</v>
      </c>
      <c r="Q140" s="148">
        <v>0.29160000000000003</v>
      </c>
      <c r="R140" s="148">
        <f t="shared" si="12"/>
        <v>198.72540000000001</v>
      </c>
      <c r="S140" s="148">
        <v>0</v>
      </c>
      <c r="T140" s="149">
        <f t="shared" si="13"/>
        <v>0</v>
      </c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R140" s="150" t="s">
        <v>129</v>
      </c>
      <c r="AT140" s="150" t="s">
        <v>125</v>
      </c>
      <c r="AU140" s="150" t="s">
        <v>130</v>
      </c>
      <c r="AY140" s="14" t="s">
        <v>123</v>
      </c>
      <c r="BE140" s="151">
        <f t="shared" si="14"/>
        <v>0</v>
      </c>
      <c r="BF140" s="151">
        <f t="shared" si="15"/>
        <v>0</v>
      </c>
      <c r="BG140" s="151">
        <f t="shared" si="16"/>
        <v>0</v>
      </c>
      <c r="BH140" s="151">
        <f t="shared" si="17"/>
        <v>0</v>
      </c>
      <c r="BI140" s="151">
        <f t="shared" si="18"/>
        <v>0</v>
      </c>
      <c r="BJ140" s="14" t="s">
        <v>130</v>
      </c>
      <c r="BK140" s="151">
        <f t="shared" si="19"/>
        <v>0</v>
      </c>
      <c r="BL140" s="14" t="s">
        <v>129</v>
      </c>
      <c r="BM140" s="150" t="s">
        <v>572</v>
      </c>
    </row>
    <row r="141" spans="1:65" s="2" customFormat="1" ht="24.2" customHeight="1" x14ac:dyDescent="0.2">
      <c r="A141" s="26"/>
      <c r="B141" s="138"/>
      <c r="C141" s="139" t="s">
        <v>206</v>
      </c>
      <c r="D141" s="139" t="s">
        <v>125</v>
      </c>
      <c r="E141" s="140" t="s">
        <v>312</v>
      </c>
      <c r="F141" s="141" t="s">
        <v>192</v>
      </c>
      <c r="G141" s="142" t="s">
        <v>128</v>
      </c>
      <c r="H141" s="143">
        <v>681.5</v>
      </c>
      <c r="I141" s="144"/>
      <c r="J141" s="144">
        <f t="shared" si="10"/>
        <v>0</v>
      </c>
      <c r="K141" s="145"/>
      <c r="L141" s="27"/>
      <c r="M141" s="146" t="s">
        <v>1</v>
      </c>
      <c r="N141" s="147" t="s">
        <v>37</v>
      </c>
      <c r="O141" s="148">
        <v>2.2120000000000001E-2</v>
      </c>
      <c r="P141" s="148">
        <f t="shared" si="11"/>
        <v>15.074780000000001</v>
      </c>
      <c r="Q141" s="148">
        <v>0.11637</v>
      </c>
      <c r="R141" s="148">
        <f t="shared" si="12"/>
        <v>79.306155000000004</v>
      </c>
      <c r="S141" s="148">
        <v>0</v>
      </c>
      <c r="T141" s="149">
        <f t="shared" si="13"/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129</v>
      </c>
      <c r="AT141" s="150" t="s">
        <v>125</v>
      </c>
      <c r="AU141" s="150" t="s">
        <v>130</v>
      </c>
      <c r="AY141" s="14" t="s">
        <v>123</v>
      </c>
      <c r="BE141" s="151">
        <f t="shared" si="14"/>
        <v>0</v>
      </c>
      <c r="BF141" s="151">
        <f t="shared" si="15"/>
        <v>0</v>
      </c>
      <c r="BG141" s="151">
        <f t="shared" si="16"/>
        <v>0</v>
      </c>
      <c r="BH141" s="151">
        <f t="shared" si="17"/>
        <v>0</v>
      </c>
      <c r="BI141" s="151">
        <f t="shared" si="18"/>
        <v>0</v>
      </c>
      <c r="BJ141" s="14" t="s">
        <v>130</v>
      </c>
      <c r="BK141" s="151">
        <f t="shared" si="19"/>
        <v>0</v>
      </c>
      <c r="BL141" s="14" t="s">
        <v>129</v>
      </c>
      <c r="BM141" s="150" t="s">
        <v>573</v>
      </c>
    </row>
    <row r="142" spans="1:65" s="2" customFormat="1" ht="24.2" customHeight="1" x14ac:dyDescent="0.2">
      <c r="A142" s="26"/>
      <c r="B142" s="138"/>
      <c r="C142" s="139" t="s">
        <v>314</v>
      </c>
      <c r="D142" s="139" t="s">
        <v>125</v>
      </c>
      <c r="E142" s="140" t="s">
        <v>574</v>
      </c>
      <c r="F142" s="141" t="s">
        <v>575</v>
      </c>
      <c r="G142" s="142" t="s">
        <v>141</v>
      </c>
      <c r="H142" s="143">
        <v>140</v>
      </c>
      <c r="I142" s="144"/>
      <c r="J142" s="144">
        <f t="shared" si="10"/>
        <v>0</v>
      </c>
      <c r="K142" s="145"/>
      <c r="L142" s="27"/>
      <c r="M142" s="146" t="s">
        <v>1</v>
      </c>
      <c r="N142" s="147" t="s">
        <v>37</v>
      </c>
      <c r="O142" s="148">
        <v>0.11899999999999999</v>
      </c>
      <c r="P142" s="148">
        <f t="shared" si="11"/>
        <v>16.66</v>
      </c>
      <c r="Q142" s="148">
        <v>1.0659999999999999E-2</v>
      </c>
      <c r="R142" s="148">
        <f t="shared" si="12"/>
        <v>1.4923999999999999</v>
      </c>
      <c r="S142" s="148">
        <v>0</v>
      </c>
      <c r="T142" s="149">
        <f t="shared" si="1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0" t="s">
        <v>129</v>
      </c>
      <c r="AT142" s="150" t="s">
        <v>125</v>
      </c>
      <c r="AU142" s="150" t="s">
        <v>130</v>
      </c>
      <c r="AY142" s="14" t="s">
        <v>123</v>
      </c>
      <c r="BE142" s="151">
        <f t="shared" si="14"/>
        <v>0</v>
      </c>
      <c r="BF142" s="151">
        <f t="shared" si="15"/>
        <v>0</v>
      </c>
      <c r="BG142" s="151">
        <f t="shared" si="16"/>
        <v>0</v>
      </c>
      <c r="BH142" s="151">
        <f t="shared" si="17"/>
        <v>0</v>
      </c>
      <c r="BI142" s="151">
        <f t="shared" si="18"/>
        <v>0</v>
      </c>
      <c r="BJ142" s="14" t="s">
        <v>130</v>
      </c>
      <c r="BK142" s="151">
        <f t="shared" si="19"/>
        <v>0</v>
      </c>
      <c r="BL142" s="14" t="s">
        <v>129</v>
      </c>
      <c r="BM142" s="150" t="s">
        <v>576</v>
      </c>
    </row>
    <row r="143" spans="1:65" s="2" customFormat="1" ht="37.9" customHeight="1" x14ac:dyDescent="0.2">
      <c r="A143" s="26"/>
      <c r="B143" s="138"/>
      <c r="C143" s="139" t="s">
        <v>211</v>
      </c>
      <c r="D143" s="139" t="s">
        <v>125</v>
      </c>
      <c r="E143" s="140" t="s">
        <v>577</v>
      </c>
      <c r="F143" s="141" t="s">
        <v>578</v>
      </c>
      <c r="G143" s="142" t="s">
        <v>128</v>
      </c>
      <c r="H143" s="143">
        <v>681.5</v>
      </c>
      <c r="I143" s="144"/>
      <c r="J143" s="144">
        <f t="shared" si="10"/>
        <v>0</v>
      </c>
      <c r="K143" s="145"/>
      <c r="L143" s="27"/>
      <c r="M143" s="146" t="s">
        <v>1</v>
      </c>
      <c r="N143" s="147" t="s">
        <v>37</v>
      </c>
      <c r="O143" s="148">
        <v>0.56100000000000005</v>
      </c>
      <c r="P143" s="148">
        <f t="shared" si="11"/>
        <v>382.32150000000001</v>
      </c>
      <c r="Q143" s="148">
        <v>0.112</v>
      </c>
      <c r="R143" s="148">
        <f t="shared" si="12"/>
        <v>76.328000000000003</v>
      </c>
      <c r="S143" s="148">
        <v>0</v>
      </c>
      <c r="T143" s="149">
        <f t="shared" si="1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129</v>
      </c>
      <c r="AT143" s="150" t="s">
        <v>125</v>
      </c>
      <c r="AU143" s="150" t="s">
        <v>130</v>
      </c>
      <c r="AY143" s="14" t="s">
        <v>123</v>
      </c>
      <c r="BE143" s="151">
        <f t="shared" si="14"/>
        <v>0</v>
      </c>
      <c r="BF143" s="151">
        <f t="shared" si="15"/>
        <v>0</v>
      </c>
      <c r="BG143" s="151">
        <f t="shared" si="16"/>
        <v>0</v>
      </c>
      <c r="BH143" s="151">
        <f t="shared" si="17"/>
        <v>0</v>
      </c>
      <c r="BI143" s="151">
        <f t="shared" si="18"/>
        <v>0</v>
      </c>
      <c r="BJ143" s="14" t="s">
        <v>130</v>
      </c>
      <c r="BK143" s="151">
        <f t="shared" si="19"/>
        <v>0</v>
      </c>
      <c r="BL143" s="14" t="s">
        <v>129</v>
      </c>
      <c r="BM143" s="150" t="s">
        <v>579</v>
      </c>
    </row>
    <row r="144" spans="1:65" s="2" customFormat="1" ht="14.45" customHeight="1" x14ac:dyDescent="0.2">
      <c r="A144" s="26"/>
      <c r="B144" s="138"/>
      <c r="C144" s="152" t="s">
        <v>7</v>
      </c>
      <c r="D144" s="152" t="s">
        <v>177</v>
      </c>
      <c r="E144" s="153" t="s">
        <v>203</v>
      </c>
      <c r="F144" s="154" t="s">
        <v>204</v>
      </c>
      <c r="G144" s="155" t="s">
        <v>128</v>
      </c>
      <c r="H144" s="156">
        <v>681.5</v>
      </c>
      <c r="I144" s="157"/>
      <c r="J144" s="157">
        <f t="shared" si="10"/>
        <v>0</v>
      </c>
      <c r="K144" s="158"/>
      <c r="L144" s="159"/>
      <c r="M144" s="160" t="s">
        <v>1</v>
      </c>
      <c r="N144" s="161" t="s">
        <v>37</v>
      </c>
      <c r="O144" s="148">
        <v>0</v>
      </c>
      <c r="P144" s="148">
        <f t="shared" si="11"/>
        <v>0</v>
      </c>
      <c r="Q144" s="148">
        <v>0.11</v>
      </c>
      <c r="R144" s="148">
        <f t="shared" si="12"/>
        <v>74.965000000000003</v>
      </c>
      <c r="S144" s="148">
        <v>0</v>
      </c>
      <c r="T144" s="149">
        <f t="shared" si="1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156</v>
      </c>
      <c r="AT144" s="150" t="s">
        <v>177</v>
      </c>
      <c r="AU144" s="150" t="s">
        <v>130</v>
      </c>
      <c r="AY144" s="14" t="s">
        <v>123</v>
      </c>
      <c r="BE144" s="151">
        <f t="shared" si="14"/>
        <v>0</v>
      </c>
      <c r="BF144" s="151">
        <f t="shared" si="15"/>
        <v>0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4" t="s">
        <v>130</v>
      </c>
      <c r="BK144" s="151">
        <f t="shared" si="19"/>
        <v>0</v>
      </c>
      <c r="BL144" s="14" t="s">
        <v>129</v>
      </c>
      <c r="BM144" s="150" t="s">
        <v>580</v>
      </c>
    </row>
    <row r="145" spans="1:65" s="12" customFormat="1" ht="22.9" customHeight="1" x14ac:dyDescent="0.2">
      <c r="B145" s="126"/>
      <c r="D145" s="127" t="s">
        <v>70</v>
      </c>
      <c r="E145" s="136" t="s">
        <v>156</v>
      </c>
      <c r="F145" s="136" t="s">
        <v>581</v>
      </c>
      <c r="J145" s="137">
        <f>BK145</f>
        <v>0</v>
      </c>
      <c r="L145" s="126"/>
      <c r="M145" s="130"/>
      <c r="N145" s="131"/>
      <c r="O145" s="131"/>
      <c r="P145" s="132">
        <f>P146</f>
        <v>7.2240000000000002</v>
      </c>
      <c r="Q145" s="131"/>
      <c r="R145" s="132">
        <f>R146</f>
        <v>0.82128000000000001</v>
      </c>
      <c r="S145" s="131"/>
      <c r="T145" s="133">
        <f>T146</f>
        <v>0</v>
      </c>
      <c r="AR145" s="127" t="s">
        <v>79</v>
      </c>
      <c r="AT145" s="134" t="s">
        <v>70</v>
      </c>
      <c r="AU145" s="134" t="s">
        <v>79</v>
      </c>
      <c r="AY145" s="127" t="s">
        <v>123</v>
      </c>
      <c r="BK145" s="135">
        <f>BK146</f>
        <v>0</v>
      </c>
    </row>
    <row r="146" spans="1:65" s="2" customFormat="1" ht="14.45" customHeight="1" x14ac:dyDescent="0.2">
      <c r="A146" s="26"/>
      <c r="B146" s="138"/>
      <c r="C146" s="139" t="s">
        <v>172</v>
      </c>
      <c r="D146" s="139" t="s">
        <v>125</v>
      </c>
      <c r="E146" s="140" t="s">
        <v>582</v>
      </c>
      <c r="F146" s="141" t="s">
        <v>583</v>
      </c>
      <c r="G146" s="142" t="s">
        <v>241</v>
      </c>
      <c r="H146" s="143">
        <v>2</v>
      </c>
      <c r="I146" s="144"/>
      <c r="J146" s="144">
        <f>ROUND(I146*H146,2)</f>
        <v>0</v>
      </c>
      <c r="K146" s="145"/>
      <c r="L146" s="27"/>
      <c r="M146" s="146" t="s">
        <v>1</v>
      </c>
      <c r="N146" s="147" t="s">
        <v>37</v>
      </c>
      <c r="O146" s="148">
        <v>3.6120000000000001</v>
      </c>
      <c r="P146" s="148">
        <f>O146*H146</f>
        <v>7.2240000000000002</v>
      </c>
      <c r="Q146" s="148">
        <v>0.41064000000000001</v>
      </c>
      <c r="R146" s="148">
        <f>Q146*H146</f>
        <v>0.82128000000000001</v>
      </c>
      <c r="S146" s="148">
        <v>0</v>
      </c>
      <c r="T146" s="149">
        <f>S146*H146</f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129</v>
      </c>
      <c r="AT146" s="150" t="s">
        <v>125</v>
      </c>
      <c r="AU146" s="150" t="s">
        <v>130</v>
      </c>
      <c r="AY146" s="14" t="s">
        <v>123</v>
      </c>
      <c r="BE146" s="151">
        <f>IF(N146="základná",J146,0)</f>
        <v>0</v>
      </c>
      <c r="BF146" s="151">
        <f>IF(N146="znížená",J146,0)</f>
        <v>0</v>
      </c>
      <c r="BG146" s="151">
        <f>IF(N146="zákl. prenesená",J146,0)</f>
        <v>0</v>
      </c>
      <c r="BH146" s="151">
        <f>IF(N146="zníž. prenesená",J146,0)</f>
        <v>0</v>
      </c>
      <c r="BI146" s="151">
        <f>IF(N146="nulová",J146,0)</f>
        <v>0</v>
      </c>
      <c r="BJ146" s="14" t="s">
        <v>130</v>
      </c>
      <c r="BK146" s="151">
        <f>ROUND(I146*H146,2)</f>
        <v>0</v>
      </c>
      <c r="BL146" s="14" t="s">
        <v>129</v>
      </c>
      <c r="BM146" s="150" t="s">
        <v>584</v>
      </c>
    </row>
    <row r="147" spans="1:65" s="12" customFormat="1" ht="22.9" customHeight="1" x14ac:dyDescent="0.2">
      <c r="B147" s="126"/>
      <c r="D147" s="127" t="s">
        <v>70</v>
      </c>
      <c r="E147" s="136" t="s">
        <v>160</v>
      </c>
      <c r="F147" s="136" t="s">
        <v>210</v>
      </c>
      <c r="J147" s="137">
        <f>BK147</f>
        <v>0</v>
      </c>
      <c r="L147" s="126"/>
      <c r="M147" s="130"/>
      <c r="N147" s="131"/>
      <c r="O147" s="131"/>
      <c r="P147" s="132">
        <f>SUM(P148:P162)</f>
        <v>94.955000000000013</v>
      </c>
      <c r="Q147" s="131"/>
      <c r="R147" s="132">
        <f>SUM(R148:R162)</f>
        <v>58.03388825417202</v>
      </c>
      <c r="S147" s="131"/>
      <c r="T147" s="133">
        <f>SUM(T148:T162)</f>
        <v>0</v>
      </c>
      <c r="AR147" s="127" t="s">
        <v>79</v>
      </c>
      <c r="AT147" s="134" t="s">
        <v>70</v>
      </c>
      <c r="AU147" s="134" t="s">
        <v>79</v>
      </c>
      <c r="AY147" s="127" t="s">
        <v>123</v>
      </c>
      <c r="BK147" s="135">
        <f>SUM(BK148:BK162)</f>
        <v>0</v>
      </c>
    </row>
    <row r="148" spans="1:65" s="2" customFormat="1" ht="14.45" customHeight="1" x14ac:dyDescent="0.2">
      <c r="A148" s="26"/>
      <c r="B148" s="138"/>
      <c r="C148" s="139" t="s">
        <v>346</v>
      </c>
      <c r="D148" s="139" t="s">
        <v>125</v>
      </c>
      <c r="E148" s="140" t="s">
        <v>585</v>
      </c>
      <c r="F148" s="141" t="s">
        <v>586</v>
      </c>
      <c r="G148" s="142" t="s">
        <v>241</v>
      </c>
      <c r="H148" s="143">
        <v>2</v>
      </c>
      <c r="I148" s="144"/>
      <c r="J148" s="144">
        <f t="shared" ref="J148:J162" si="20">ROUND(I148*H148,2)</f>
        <v>0</v>
      </c>
      <c r="K148" s="145"/>
      <c r="L148" s="27"/>
      <c r="M148" s="146" t="s">
        <v>1</v>
      </c>
      <c r="N148" s="147" t="s">
        <v>37</v>
      </c>
      <c r="O148" s="148">
        <v>0.24299999999999999</v>
      </c>
      <c r="P148" s="148">
        <f t="shared" ref="P148:P162" si="21">O148*H148</f>
        <v>0.48599999999999999</v>
      </c>
      <c r="Q148" s="148">
        <v>3.0000000000000001E-5</v>
      </c>
      <c r="R148" s="148">
        <f t="shared" ref="R148:R162" si="22">Q148*H148</f>
        <v>6.0000000000000002E-5</v>
      </c>
      <c r="S148" s="148">
        <v>0</v>
      </c>
      <c r="T148" s="149">
        <f t="shared" ref="T148:T162" si="23">S148*H148</f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ref="BE148:BE162" si="24">IF(N148="základná",J148,0)</f>
        <v>0</v>
      </c>
      <c r="BF148" s="151">
        <f t="shared" ref="BF148:BF162" si="25">IF(N148="znížená",J148,0)</f>
        <v>0</v>
      </c>
      <c r="BG148" s="151">
        <f t="shared" ref="BG148:BG162" si="26">IF(N148="zákl. prenesená",J148,0)</f>
        <v>0</v>
      </c>
      <c r="BH148" s="151">
        <f t="shared" ref="BH148:BH162" si="27">IF(N148="zníž. prenesená",J148,0)</f>
        <v>0</v>
      </c>
      <c r="BI148" s="151">
        <f t="shared" ref="BI148:BI162" si="28">IF(N148="nulová",J148,0)</f>
        <v>0</v>
      </c>
      <c r="BJ148" s="14" t="s">
        <v>130</v>
      </c>
      <c r="BK148" s="151">
        <f t="shared" ref="BK148:BK162" si="29">ROUND(I148*H148,2)</f>
        <v>0</v>
      </c>
      <c r="BL148" s="14" t="s">
        <v>129</v>
      </c>
      <c r="BM148" s="150" t="s">
        <v>587</v>
      </c>
    </row>
    <row r="149" spans="1:65" s="2" customFormat="1" ht="14.45" customHeight="1" x14ac:dyDescent="0.2">
      <c r="A149" s="26"/>
      <c r="B149" s="138"/>
      <c r="C149" s="152" t="s">
        <v>348</v>
      </c>
      <c r="D149" s="152" t="s">
        <v>177</v>
      </c>
      <c r="E149" s="153" t="s">
        <v>588</v>
      </c>
      <c r="F149" s="154" t="s">
        <v>589</v>
      </c>
      <c r="G149" s="155" t="s">
        <v>241</v>
      </c>
      <c r="H149" s="156">
        <v>2</v>
      </c>
      <c r="I149" s="157"/>
      <c r="J149" s="157">
        <f t="shared" si="20"/>
        <v>0</v>
      </c>
      <c r="K149" s="158"/>
      <c r="L149" s="159"/>
      <c r="M149" s="160" t="s">
        <v>1</v>
      </c>
      <c r="N149" s="161" t="s">
        <v>37</v>
      </c>
      <c r="O149" s="148">
        <v>0</v>
      </c>
      <c r="P149" s="148">
        <f t="shared" si="21"/>
        <v>0</v>
      </c>
      <c r="Q149" s="148">
        <v>8.6400000000000005E-2</v>
      </c>
      <c r="R149" s="148">
        <f t="shared" si="22"/>
        <v>0.17280000000000001</v>
      </c>
      <c r="S149" s="148">
        <v>0</v>
      </c>
      <c r="T149" s="149">
        <f t="shared" si="2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0" t="s">
        <v>156</v>
      </c>
      <c r="AT149" s="150" t="s">
        <v>177</v>
      </c>
      <c r="AU149" s="150" t="s">
        <v>130</v>
      </c>
      <c r="AY149" s="14" t="s">
        <v>123</v>
      </c>
      <c r="BE149" s="151">
        <f t="shared" si="24"/>
        <v>0</v>
      </c>
      <c r="BF149" s="151">
        <f t="shared" si="25"/>
        <v>0</v>
      </c>
      <c r="BG149" s="151">
        <f t="shared" si="26"/>
        <v>0</v>
      </c>
      <c r="BH149" s="151">
        <f t="shared" si="27"/>
        <v>0</v>
      </c>
      <c r="BI149" s="151">
        <f t="shared" si="28"/>
        <v>0</v>
      </c>
      <c r="BJ149" s="14" t="s">
        <v>130</v>
      </c>
      <c r="BK149" s="151">
        <f t="shared" si="29"/>
        <v>0</v>
      </c>
      <c r="BL149" s="14" t="s">
        <v>129</v>
      </c>
      <c r="BM149" s="150" t="s">
        <v>590</v>
      </c>
    </row>
    <row r="150" spans="1:65" s="2" customFormat="1" ht="24.2" customHeight="1" x14ac:dyDescent="0.2">
      <c r="A150" s="26"/>
      <c r="B150" s="138"/>
      <c r="C150" s="139" t="s">
        <v>218</v>
      </c>
      <c r="D150" s="139" t="s">
        <v>125</v>
      </c>
      <c r="E150" s="140" t="s">
        <v>212</v>
      </c>
      <c r="F150" s="141" t="s">
        <v>213</v>
      </c>
      <c r="G150" s="142" t="s">
        <v>141</v>
      </c>
      <c r="H150" s="143">
        <v>335</v>
      </c>
      <c r="I150" s="144"/>
      <c r="J150" s="144">
        <f t="shared" si="20"/>
        <v>0</v>
      </c>
      <c r="K150" s="145"/>
      <c r="L150" s="27"/>
      <c r="M150" s="146" t="s">
        <v>1</v>
      </c>
      <c r="N150" s="147" t="s">
        <v>37</v>
      </c>
      <c r="O150" s="148">
        <v>0</v>
      </c>
      <c r="P150" s="148">
        <f t="shared" si="21"/>
        <v>0</v>
      </c>
      <c r="Q150" s="148">
        <v>8.9987163029524997E-5</v>
      </c>
      <c r="R150" s="148">
        <f t="shared" si="22"/>
        <v>3.0145699614890872E-2</v>
      </c>
      <c r="S150" s="148">
        <v>0</v>
      </c>
      <c r="T150" s="149">
        <f t="shared" si="23"/>
        <v>0</v>
      </c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R150" s="150" t="s">
        <v>129</v>
      </c>
      <c r="AT150" s="150" t="s">
        <v>125</v>
      </c>
      <c r="AU150" s="150" t="s">
        <v>130</v>
      </c>
      <c r="AY150" s="14" t="s">
        <v>123</v>
      </c>
      <c r="BE150" s="151">
        <f t="shared" si="24"/>
        <v>0</v>
      </c>
      <c r="BF150" s="151">
        <f t="shared" si="25"/>
        <v>0</v>
      </c>
      <c r="BG150" s="151">
        <f t="shared" si="26"/>
        <v>0</v>
      </c>
      <c r="BH150" s="151">
        <f t="shared" si="27"/>
        <v>0</v>
      </c>
      <c r="BI150" s="151">
        <f t="shared" si="28"/>
        <v>0</v>
      </c>
      <c r="BJ150" s="14" t="s">
        <v>130</v>
      </c>
      <c r="BK150" s="151">
        <f t="shared" si="29"/>
        <v>0</v>
      </c>
      <c r="BL150" s="14" t="s">
        <v>129</v>
      </c>
      <c r="BM150" s="150" t="s">
        <v>591</v>
      </c>
    </row>
    <row r="151" spans="1:65" s="2" customFormat="1" ht="24.2" customHeight="1" x14ac:dyDescent="0.2">
      <c r="A151" s="26"/>
      <c r="B151" s="138"/>
      <c r="C151" s="139" t="s">
        <v>222</v>
      </c>
      <c r="D151" s="139" t="s">
        <v>125</v>
      </c>
      <c r="E151" s="140" t="s">
        <v>215</v>
      </c>
      <c r="F151" s="141" t="s">
        <v>216</v>
      </c>
      <c r="G151" s="142" t="s">
        <v>141</v>
      </c>
      <c r="H151" s="143">
        <v>335</v>
      </c>
      <c r="I151" s="144"/>
      <c r="J151" s="144">
        <f t="shared" si="20"/>
        <v>0</v>
      </c>
      <c r="K151" s="145"/>
      <c r="L151" s="27"/>
      <c r="M151" s="146" t="s">
        <v>1</v>
      </c>
      <c r="N151" s="147" t="s">
        <v>37</v>
      </c>
      <c r="O151" s="148">
        <v>0</v>
      </c>
      <c r="P151" s="148">
        <f t="shared" si="21"/>
        <v>0</v>
      </c>
      <c r="Q151" s="148">
        <v>3.9987163029525001E-5</v>
      </c>
      <c r="R151" s="148">
        <f t="shared" si="22"/>
        <v>1.3395699614890875E-2</v>
      </c>
      <c r="S151" s="148">
        <v>0</v>
      </c>
      <c r="T151" s="149">
        <f t="shared" si="23"/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50" t="s">
        <v>129</v>
      </c>
      <c r="AT151" s="150" t="s">
        <v>125</v>
      </c>
      <c r="AU151" s="150" t="s">
        <v>130</v>
      </c>
      <c r="AY151" s="14" t="s">
        <v>123</v>
      </c>
      <c r="BE151" s="151">
        <f t="shared" si="24"/>
        <v>0</v>
      </c>
      <c r="BF151" s="151">
        <f t="shared" si="25"/>
        <v>0</v>
      </c>
      <c r="BG151" s="151">
        <f t="shared" si="26"/>
        <v>0</v>
      </c>
      <c r="BH151" s="151">
        <f t="shared" si="27"/>
        <v>0</v>
      </c>
      <c r="BI151" s="151">
        <f t="shared" si="28"/>
        <v>0</v>
      </c>
      <c r="BJ151" s="14" t="s">
        <v>130</v>
      </c>
      <c r="BK151" s="151">
        <f t="shared" si="29"/>
        <v>0</v>
      </c>
      <c r="BL151" s="14" t="s">
        <v>129</v>
      </c>
      <c r="BM151" s="150" t="s">
        <v>592</v>
      </c>
    </row>
    <row r="152" spans="1:65" s="2" customFormat="1" ht="24.2" customHeight="1" x14ac:dyDescent="0.2">
      <c r="A152" s="26"/>
      <c r="B152" s="138"/>
      <c r="C152" s="139" t="s">
        <v>226</v>
      </c>
      <c r="D152" s="139" t="s">
        <v>125</v>
      </c>
      <c r="E152" s="140" t="s">
        <v>227</v>
      </c>
      <c r="F152" s="141" t="s">
        <v>228</v>
      </c>
      <c r="G152" s="142" t="s">
        <v>141</v>
      </c>
      <c r="H152" s="143">
        <v>335</v>
      </c>
      <c r="I152" s="144"/>
      <c r="J152" s="144">
        <f t="shared" si="20"/>
        <v>0</v>
      </c>
      <c r="K152" s="145"/>
      <c r="L152" s="27"/>
      <c r="M152" s="146" t="s">
        <v>1</v>
      </c>
      <c r="N152" s="147" t="s">
        <v>37</v>
      </c>
      <c r="O152" s="148">
        <v>0</v>
      </c>
      <c r="P152" s="148">
        <f t="shared" si="21"/>
        <v>0</v>
      </c>
      <c r="Q152" s="148">
        <v>3.4980744544287502E-6</v>
      </c>
      <c r="R152" s="148">
        <f t="shared" si="22"/>
        <v>1.1718549422336313E-3</v>
      </c>
      <c r="S152" s="148">
        <v>0</v>
      </c>
      <c r="T152" s="149">
        <f t="shared" si="23"/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0" t="s">
        <v>129</v>
      </c>
      <c r="AT152" s="150" t="s">
        <v>125</v>
      </c>
      <c r="AU152" s="150" t="s">
        <v>130</v>
      </c>
      <c r="AY152" s="14" t="s">
        <v>123</v>
      </c>
      <c r="BE152" s="151">
        <f t="shared" si="24"/>
        <v>0</v>
      </c>
      <c r="BF152" s="151">
        <f t="shared" si="25"/>
        <v>0</v>
      </c>
      <c r="BG152" s="151">
        <f t="shared" si="26"/>
        <v>0</v>
      </c>
      <c r="BH152" s="151">
        <f t="shared" si="27"/>
        <v>0</v>
      </c>
      <c r="BI152" s="151">
        <f t="shared" si="28"/>
        <v>0</v>
      </c>
      <c r="BJ152" s="14" t="s">
        <v>130</v>
      </c>
      <c r="BK152" s="151">
        <f t="shared" si="29"/>
        <v>0</v>
      </c>
      <c r="BL152" s="14" t="s">
        <v>129</v>
      </c>
      <c r="BM152" s="150" t="s">
        <v>593</v>
      </c>
    </row>
    <row r="153" spans="1:65" s="2" customFormat="1" ht="24.2" customHeight="1" x14ac:dyDescent="0.2">
      <c r="A153" s="26"/>
      <c r="B153" s="138"/>
      <c r="C153" s="139" t="s">
        <v>230</v>
      </c>
      <c r="D153" s="139" t="s">
        <v>125</v>
      </c>
      <c r="E153" s="140" t="s">
        <v>330</v>
      </c>
      <c r="F153" s="141" t="s">
        <v>331</v>
      </c>
      <c r="G153" s="142" t="s">
        <v>141</v>
      </c>
      <c r="H153" s="143">
        <v>177.5</v>
      </c>
      <c r="I153" s="144"/>
      <c r="J153" s="144">
        <f t="shared" si="20"/>
        <v>0</v>
      </c>
      <c r="K153" s="145"/>
      <c r="L153" s="27"/>
      <c r="M153" s="146" t="s">
        <v>1</v>
      </c>
      <c r="N153" s="147" t="s">
        <v>37</v>
      </c>
      <c r="O153" s="148">
        <v>0.27</v>
      </c>
      <c r="P153" s="148">
        <f t="shared" si="21"/>
        <v>47.925000000000004</v>
      </c>
      <c r="Q153" s="148">
        <v>0.14041000000000001</v>
      </c>
      <c r="R153" s="148">
        <f t="shared" si="22"/>
        <v>24.922775000000001</v>
      </c>
      <c r="S153" s="148">
        <v>0</v>
      </c>
      <c r="T153" s="149">
        <f t="shared" si="23"/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0" t="s">
        <v>129</v>
      </c>
      <c r="AT153" s="150" t="s">
        <v>125</v>
      </c>
      <c r="AU153" s="150" t="s">
        <v>130</v>
      </c>
      <c r="AY153" s="14" t="s">
        <v>123</v>
      </c>
      <c r="BE153" s="151">
        <f t="shared" si="24"/>
        <v>0</v>
      </c>
      <c r="BF153" s="151">
        <f t="shared" si="25"/>
        <v>0</v>
      </c>
      <c r="BG153" s="151">
        <f t="shared" si="26"/>
        <v>0</v>
      </c>
      <c r="BH153" s="151">
        <f t="shared" si="27"/>
        <v>0</v>
      </c>
      <c r="BI153" s="151">
        <f t="shared" si="28"/>
        <v>0</v>
      </c>
      <c r="BJ153" s="14" t="s">
        <v>130</v>
      </c>
      <c r="BK153" s="151">
        <f t="shared" si="29"/>
        <v>0</v>
      </c>
      <c r="BL153" s="14" t="s">
        <v>129</v>
      </c>
      <c r="BM153" s="150" t="s">
        <v>594</v>
      </c>
    </row>
    <row r="154" spans="1:65" s="2" customFormat="1" ht="24.2" customHeight="1" x14ac:dyDescent="0.2">
      <c r="A154" s="26"/>
      <c r="B154" s="138"/>
      <c r="C154" s="152" t="s">
        <v>234</v>
      </c>
      <c r="D154" s="152" t="s">
        <v>177</v>
      </c>
      <c r="E154" s="153" t="s">
        <v>333</v>
      </c>
      <c r="F154" s="154" t="s">
        <v>334</v>
      </c>
      <c r="G154" s="155" t="s">
        <v>241</v>
      </c>
      <c r="H154" s="156">
        <v>177.5</v>
      </c>
      <c r="I154" s="157"/>
      <c r="J154" s="157">
        <f t="shared" si="20"/>
        <v>0</v>
      </c>
      <c r="K154" s="158"/>
      <c r="L154" s="159"/>
      <c r="M154" s="160" t="s">
        <v>1</v>
      </c>
      <c r="N154" s="161" t="s">
        <v>37</v>
      </c>
      <c r="O154" s="148">
        <v>0</v>
      </c>
      <c r="P154" s="148">
        <f t="shared" si="21"/>
        <v>0</v>
      </c>
      <c r="Q154" s="148">
        <v>6.5000000000000002E-2</v>
      </c>
      <c r="R154" s="148">
        <f t="shared" si="22"/>
        <v>11.5375</v>
      </c>
      <c r="S154" s="148">
        <v>0</v>
      </c>
      <c r="T154" s="149">
        <f t="shared" si="23"/>
        <v>0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0" t="s">
        <v>156</v>
      </c>
      <c r="AT154" s="150" t="s">
        <v>177</v>
      </c>
      <c r="AU154" s="150" t="s">
        <v>130</v>
      </c>
      <c r="AY154" s="14" t="s">
        <v>123</v>
      </c>
      <c r="BE154" s="151">
        <f t="shared" si="24"/>
        <v>0</v>
      </c>
      <c r="BF154" s="151">
        <f t="shared" si="25"/>
        <v>0</v>
      </c>
      <c r="BG154" s="151">
        <f t="shared" si="26"/>
        <v>0</v>
      </c>
      <c r="BH154" s="151">
        <f t="shared" si="27"/>
        <v>0</v>
      </c>
      <c r="BI154" s="151">
        <f t="shared" si="28"/>
        <v>0</v>
      </c>
      <c r="BJ154" s="14" t="s">
        <v>130</v>
      </c>
      <c r="BK154" s="151">
        <f t="shared" si="29"/>
        <v>0</v>
      </c>
      <c r="BL154" s="14" t="s">
        <v>129</v>
      </c>
      <c r="BM154" s="150" t="s">
        <v>595</v>
      </c>
    </row>
    <row r="155" spans="1:65" s="2" customFormat="1" ht="24.2" customHeight="1" x14ac:dyDescent="0.2">
      <c r="A155" s="26"/>
      <c r="B155" s="138"/>
      <c r="C155" s="139" t="s">
        <v>238</v>
      </c>
      <c r="D155" s="139" t="s">
        <v>125</v>
      </c>
      <c r="E155" s="140" t="s">
        <v>336</v>
      </c>
      <c r="F155" s="141" t="s">
        <v>337</v>
      </c>
      <c r="G155" s="142" t="s">
        <v>141</v>
      </c>
      <c r="H155" s="143">
        <v>112.5</v>
      </c>
      <c r="I155" s="144"/>
      <c r="J155" s="144">
        <f t="shared" si="20"/>
        <v>0</v>
      </c>
      <c r="K155" s="145"/>
      <c r="L155" s="27"/>
      <c r="M155" s="146" t="s">
        <v>1</v>
      </c>
      <c r="N155" s="147" t="s">
        <v>37</v>
      </c>
      <c r="O155" s="148">
        <v>0.27</v>
      </c>
      <c r="P155" s="148">
        <f t="shared" si="21"/>
        <v>30.375000000000004</v>
      </c>
      <c r="Q155" s="148">
        <v>0.15223</v>
      </c>
      <c r="R155" s="148">
        <f t="shared" si="22"/>
        <v>17.125875000000001</v>
      </c>
      <c r="S155" s="148">
        <v>0</v>
      </c>
      <c r="T155" s="149">
        <f t="shared" si="23"/>
        <v>0</v>
      </c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R155" s="150" t="s">
        <v>129</v>
      </c>
      <c r="AT155" s="150" t="s">
        <v>125</v>
      </c>
      <c r="AU155" s="150" t="s">
        <v>130</v>
      </c>
      <c r="AY155" s="14" t="s">
        <v>123</v>
      </c>
      <c r="BE155" s="151">
        <f t="shared" si="24"/>
        <v>0</v>
      </c>
      <c r="BF155" s="151">
        <f t="shared" si="25"/>
        <v>0</v>
      </c>
      <c r="BG155" s="151">
        <f t="shared" si="26"/>
        <v>0</v>
      </c>
      <c r="BH155" s="151">
        <f t="shared" si="27"/>
        <v>0</v>
      </c>
      <c r="BI155" s="151">
        <f t="shared" si="28"/>
        <v>0</v>
      </c>
      <c r="BJ155" s="14" t="s">
        <v>130</v>
      </c>
      <c r="BK155" s="151">
        <f t="shared" si="29"/>
        <v>0</v>
      </c>
      <c r="BL155" s="14" t="s">
        <v>129</v>
      </c>
      <c r="BM155" s="150" t="s">
        <v>596</v>
      </c>
    </row>
    <row r="156" spans="1:65" s="2" customFormat="1" ht="24.2" customHeight="1" x14ac:dyDescent="0.2">
      <c r="A156" s="26"/>
      <c r="B156" s="138"/>
      <c r="C156" s="152" t="s">
        <v>243</v>
      </c>
      <c r="D156" s="152" t="s">
        <v>177</v>
      </c>
      <c r="E156" s="153" t="s">
        <v>339</v>
      </c>
      <c r="F156" s="154" t="s">
        <v>340</v>
      </c>
      <c r="G156" s="155" t="s">
        <v>241</v>
      </c>
      <c r="H156" s="156">
        <v>113.625</v>
      </c>
      <c r="I156" s="157"/>
      <c r="J156" s="157">
        <f t="shared" si="20"/>
        <v>0</v>
      </c>
      <c r="K156" s="158"/>
      <c r="L156" s="159"/>
      <c r="M156" s="160" t="s">
        <v>1</v>
      </c>
      <c r="N156" s="161" t="s">
        <v>37</v>
      </c>
      <c r="O156" s="148">
        <v>0</v>
      </c>
      <c r="P156" s="148">
        <f t="shared" si="21"/>
        <v>0</v>
      </c>
      <c r="Q156" s="148">
        <v>2.3E-2</v>
      </c>
      <c r="R156" s="148">
        <f t="shared" si="22"/>
        <v>2.613375</v>
      </c>
      <c r="S156" s="148">
        <v>0</v>
      </c>
      <c r="T156" s="149">
        <f t="shared" si="23"/>
        <v>0</v>
      </c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R156" s="150" t="s">
        <v>156</v>
      </c>
      <c r="AT156" s="150" t="s">
        <v>177</v>
      </c>
      <c r="AU156" s="150" t="s">
        <v>130</v>
      </c>
      <c r="AY156" s="14" t="s">
        <v>123</v>
      </c>
      <c r="BE156" s="151">
        <f t="shared" si="24"/>
        <v>0</v>
      </c>
      <c r="BF156" s="151">
        <f t="shared" si="25"/>
        <v>0</v>
      </c>
      <c r="BG156" s="151">
        <f t="shared" si="26"/>
        <v>0</v>
      </c>
      <c r="BH156" s="151">
        <f t="shared" si="27"/>
        <v>0</v>
      </c>
      <c r="BI156" s="151">
        <f t="shared" si="28"/>
        <v>0</v>
      </c>
      <c r="BJ156" s="14" t="s">
        <v>130</v>
      </c>
      <c r="BK156" s="151">
        <f t="shared" si="29"/>
        <v>0</v>
      </c>
      <c r="BL156" s="14" t="s">
        <v>129</v>
      </c>
      <c r="BM156" s="150" t="s">
        <v>597</v>
      </c>
    </row>
    <row r="157" spans="1:65" s="2" customFormat="1" ht="24.2" customHeight="1" x14ac:dyDescent="0.2">
      <c r="A157" s="26"/>
      <c r="B157" s="138"/>
      <c r="C157" s="139" t="s">
        <v>324</v>
      </c>
      <c r="D157" s="139" t="s">
        <v>125</v>
      </c>
      <c r="E157" s="140" t="s">
        <v>598</v>
      </c>
      <c r="F157" s="141" t="s">
        <v>599</v>
      </c>
      <c r="G157" s="142" t="s">
        <v>141</v>
      </c>
      <c r="H157" s="143">
        <v>177.5</v>
      </c>
      <c r="I157" s="144"/>
      <c r="J157" s="144">
        <f t="shared" si="20"/>
        <v>0</v>
      </c>
      <c r="K157" s="145"/>
      <c r="L157" s="27"/>
      <c r="M157" s="146" t="s">
        <v>1</v>
      </c>
      <c r="N157" s="147" t="s">
        <v>37</v>
      </c>
      <c r="O157" s="148">
        <v>8.7999999999999995E-2</v>
      </c>
      <c r="P157" s="148">
        <f t="shared" si="21"/>
        <v>15.62</v>
      </c>
      <c r="Q157" s="148">
        <v>0</v>
      </c>
      <c r="R157" s="148">
        <f t="shared" si="22"/>
        <v>0</v>
      </c>
      <c r="S157" s="148">
        <v>0</v>
      </c>
      <c r="T157" s="149">
        <f t="shared" si="23"/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0" t="s">
        <v>129</v>
      </c>
      <c r="AT157" s="150" t="s">
        <v>125</v>
      </c>
      <c r="AU157" s="150" t="s">
        <v>130</v>
      </c>
      <c r="AY157" s="14" t="s">
        <v>123</v>
      </c>
      <c r="BE157" s="151">
        <f t="shared" si="24"/>
        <v>0</v>
      </c>
      <c r="BF157" s="151">
        <f t="shared" si="25"/>
        <v>0</v>
      </c>
      <c r="BG157" s="151">
        <f t="shared" si="26"/>
        <v>0</v>
      </c>
      <c r="BH157" s="151">
        <f t="shared" si="27"/>
        <v>0</v>
      </c>
      <c r="BI157" s="151">
        <f t="shared" si="28"/>
        <v>0</v>
      </c>
      <c r="BJ157" s="14" t="s">
        <v>130</v>
      </c>
      <c r="BK157" s="151">
        <f t="shared" si="29"/>
        <v>0</v>
      </c>
      <c r="BL157" s="14" t="s">
        <v>129</v>
      </c>
      <c r="BM157" s="150" t="s">
        <v>600</v>
      </c>
    </row>
    <row r="158" spans="1:65" s="2" customFormat="1" ht="14.45" customHeight="1" x14ac:dyDescent="0.2">
      <c r="A158" s="26"/>
      <c r="B158" s="138"/>
      <c r="C158" s="139" t="s">
        <v>176</v>
      </c>
      <c r="D158" s="139" t="s">
        <v>125</v>
      </c>
      <c r="E158" s="140" t="s">
        <v>601</v>
      </c>
      <c r="F158" s="141" t="s">
        <v>602</v>
      </c>
      <c r="G158" s="142" t="s">
        <v>241</v>
      </c>
      <c r="H158" s="143">
        <v>1</v>
      </c>
      <c r="I158" s="144"/>
      <c r="J158" s="144">
        <f t="shared" si="20"/>
        <v>0</v>
      </c>
      <c r="K158" s="145"/>
      <c r="L158" s="27"/>
      <c r="M158" s="146" t="s">
        <v>1</v>
      </c>
      <c r="N158" s="147" t="s">
        <v>37</v>
      </c>
      <c r="O158" s="148">
        <v>0.54900000000000004</v>
      </c>
      <c r="P158" s="148">
        <f t="shared" si="21"/>
        <v>0.54900000000000004</v>
      </c>
      <c r="Q158" s="148">
        <v>1.6167899999999999</v>
      </c>
      <c r="R158" s="148">
        <f t="shared" si="22"/>
        <v>1.6167899999999999</v>
      </c>
      <c r="S158" s="148">
        <v>0</v>
      </c>
      <c r="T158" s="149">
        <f t="shared" si="23"/>
        <v>0</v>
      </c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R158" s="150" t="s">
        <v>129</v>
      </c>
      <c r="AT158" s="150" t="s">
        <v>125</v>
      </c>
      <c r="AU158" s="150" t="s">
        <v>130</v>
      </c>
      <c r="AY158" s="14" t="s">
        <v>123</v>
      </c>
      <c r="BE158" s="151">
        <f t="shared" si="24"/>
        <v>0</v>
      </c>
      <c r="BF158" s="151">
        <f t="shared" si="25"/>
        <v>0</v>
      </c>
      <c r="BG158" s="151">
        <f t="shared" si="26"/>
        <v>0</v>
      </c>
      <c r="BH158" s="151">
        <f t="shared" si="27"/>
        <v>0</v>
      </c>
      <c r="BI158" s="151">
        <f t="shared" si="28"/>
        <v>0</v>
      </c>
      <c r="BJ158" s="14" t="s">
        <v>130</v>
      </c>
      <c r="BK158" s="151">
        <f t="shared" si="29"/>
        <v>0</v>
      </c>
      <c r="BL158" s="14" t="s">
        <v>129</v>
      </c>
      <c r="BM158" s="150" t="s">
        <v>603</v>
      </c>
    </row>
    <row r="159" spans="1:65" s="2" customFormat="1" ht="14.45" customHeight="1" x14ac:dyDescent="0.2">
      <c r="A159" s="26"/>
      <c r="B159" s="138"/>
      <c r="C159" s="139" t="s">
        <v>247</v>
      </c>
      <c r="D159" s="139" t="s">
        <v>125</v>
      </c>
      <c r="E159" s="140" t="s">
        <v>248</v>
      </c>
      <c r="F159" s="141" t="s">
        <v>249</v>
      </c>
      <c r="G159" s="142" t="s">
        <v>170</v>
      </c>
      <c r="H159" s="143">
        <v>36.68</v>
      </c>
      <c r="I159" s="144"/>
      <c r="J159" s="144">
        <f t="shared" si="20"/>
        <v>0</v>
      </c>
      <c r="K159" s="145"/>
      <c r="L159" s="27"/>
      <c r="M159" s="146" t="s">
        <v>1</v>
      </c>
      <c r="N159" s="147" t="s">
        <v>37</v>
      </c>
      <c r="O159" s="148">
        <v>0</v>
      </c>
      <c r="P159" s="148">
        <f t="shared" si="21"/>
        <v>0</v>
      </c>
      <c r="Q159" s="148">
        <v>0</v>
      </c>
      <c r="R159" s="148">
        <f t="shared" si="22"/>
        <v>0</v>
      </c>
      <c r="S159" s="148">
        <v>0</v>
      </c>
      <c r="T159" s="149">
        <f t="shared" si="23"/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50" t="s">
        <v>129</v>
      </c>
      <c r="AT159" s="150" t="s">
        <v>125</v>
      </c>
      <c r="AU159" s="150" t="s">
        <v>130</v>
      </c>
      <c r="AY159" s="14" t="s">
        <v>123</v>
      </c>
      <c r="BE159" s="151">
        <f t="shared" si="24"/>
        <v>0</v>
      </c>
      <c r="BF159" s="151">
        <f t="shared" si="25"/>
        <v>0</v>
      </c>
      <c r="BG159" s="151">
        <f t="shared" si="26"/>
        <v>0</v>
      </c>
      <c r="BH159" s="151">
        <f t="shared" si="27"/>
        <v>0</v>
      </c>
      <c r="BI159" s="151">
        <f t="shared" si="28"/>
        <v>0</v>
      </c>
      <c r="BJ159" s="14" t="s">
        <v>130</v>
      </c>
      <c r="BK159" s="151">
        <f t="shared" si="29"/>
        <v>0</v>
      </c>
      <c r="BL159" s="14" t="s">
        <v>129</v>
      </c>
      <c r="BM159" s="150" t="s">
        <v>604</v>
      </c>
    </row>
    <row r="160" spans="1:65" s="2" customFormat="1" ht="24.2" customHeight="1" x14ac:dyDescent="0.2">
      <c r="A160" s="26"/>
      <c r="B160" s="138"/>
      <c r="C160" s="139" t="s">
        <v>251</v>
      </c>
      <c r="D160" s="139" t="s">
        <v>125</v>
      </c>
      <c r="E160" s="140" t="s">
        <v>252</v>
      </c>
      <c r="F160" s="141" t="s">
        <v>253</v>
      </c>
      <c r="G160" s="142" t="s">
        <v>170</v>
      </c>
      <c r="H160" s="143">
        <v>733.6</v>
      </c>
      <c r="I160" s="144"/>
      <c r="J160" s="144">
        <f t="shared" si="20"/>
        <v>0</v>
      </c>
      <c r="K160" s="145"/>
      <c r="L160" s="27"/>
      <c r="M160" s="146" t="s">
        <v>1</v>
      </c>
      <c r="N160" s="147" t="s">
        <v>37</v>
      </c>
      <c r="O160" s="148">
        <v>0</v>
      </c>
      <c r="P160" s="148">
        <f t="shared" si="21"/>
        <v>0</v>
      </c>
      <c r="Q160" s="148">
        <v>0</v>
      </c>
      <c r="R160" s="148">
        <f t="shared" si="22"/>
        <v>0</v>
      </c>
      <c r="S160" s="148">
        <v>0</v>
      </c>
      <c r="T160" s="149">
        <f t="shared" si="23"/>
        <v>0</v>
      </c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R160" s="150" t="s">
        <v>129</v>
      </c>
      <c r="AT160" s="150" t="s">
        <v>125</v>
      </c>
      <c r="AU160" s="150" t="s">
        <v>130</v>
      </c>
      <c r="AY160" s="14" t="s">
        <v>123</v>
      </c>
      <c r="BE160" s="151">
        <f t="shared" si="24"/>
        <v>0</v>
      </c>
      <c r="BF160" s="151">
        <f t="shared" si="25"/>
        <v>0</v>
      </c>
      <c r="BG160" s="151">
        <f t="shared" si="26"/>
        <v>0</v>
      </c>
      <c r="BH160" s="151">
        <f t="shared" si="27"/>
        <v>0</v>
      </c>
      <c r="BI160" s="151">
        <f t="shared" si="28"/>
        <v>0</v>
      </c>
      <c r="BJ160" s="14" t="s">
        <v>130</v>
      </c>
      <c r="BK160" s="151">
        <f t="shared" si="29"/>
        <v>0</v>
      </c>
      <c r="BL160" s="14" t="s">
        <v>129</v>
      </c>
      <c r="BM160" s="150" t="s">
        <v>605</v>
      </c>
    </row>
    <row r="161" spans="1:65" s="2" customFormat="1" ht="24.2" customHeight="1" x14ac:dyDescent="0.2">
      <c r="A161" s="26"/>
      <c r="B161" s="138"/>
      <c r="C161" s="139" t="s">
        <v>255</v>
      </c>
      <c r="D161" s="139" t="s">
        <v>125</v>
      </c>
      <c r="E161" s="140" t="s">
        <v>256</v>
      </c>
      <c r="F161" s="141" t="s">
        <v>257</v>
      </c>
      <c r="G161" s="142" t="s">
        <v>170</v>
      </c>
      <c r="H161" s="143">
        <v>36.68</v>
      </c>
      <c r="I161" s="144"/>
      <c r="J161" s="144">
        <f t="shared" si="20"/>
        <v>0</v>
      </c>
      <c r="K161" s="145"/>
      <c r="L161" s="27"/>
      <c r="M161" s="146" t="s">
        <v>1</v>
      </c>
      <c r="N161" s="147" t="s">
        <v>37</v>
      </c>
      <c r="O161" s="148">
        <v>0</v>
      </c>
      <c r="P161" s="148">
        <f t="shared" si="21"/>
        <v>0</v>
      </c>
      <c r="Q161" s="148">
        <v>0</v>
      </c>
      <c r="R161" s="148">
        <f t="shared" si="22"/>
        <v>0</v>
      </c>
      <c r="S161" s="148">
        <v>0</v>
      </c>
      <c r="T161" s="149">
        <f t="shared" si="23"/>
        <v>0</v>
      </c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R161" s="150" t="s">
        <v>129</v>
      </c>
      <c r="AT161" s="150" t="s">
        <v>125</v>
      </c>
      <c r="AU161" s="150" t="s">
        <v>130</v>
      </c>
      <c r="AY161" s="14" t="s">
        <v>123</v>
      </c>
      <c r="BE161" s="151">
        <f t="shared" si="24"/>
        <v>0</v>
      </c>
      <c r="BF161" s="151">
        <f t="shared" si="25"/>
        <v>0</v>
      </c>
      <c r="BG161" s="151">
        <f t="shared" si="26"/>
        <v>0</v>
      </c>
      <c r="BH161" s="151">
        <f t="shared" si="27"/>
        <v>0</v>
      </c>
      <c r="BI161" s="151">
        <f t="shared" si="28"/>
        <v>0</v>
      </c>
      <c r="BJ161" s="14" t="s">
        <v>130</v>
      </c>
      <c r="BK161" s="151">
        <f t="shared" si="29"/>
        <v>0</v>
      </c>
      <c r="BL161" s="14" t="s">
        <v>129</v>
      </c>
      <c r="BM161" s="150" t="s">
        <v>606</v>
      </c>
    </row>
    <row r="162" spans="1:65" s="2" customFormat="1" ht="14.45" customHeight="1" x14ac:dyDescent="0.2">
      <c r="A162" s="26"/>
      <c r="B162" s="138"/>
      <c r="C162" s="139" t="s">
        <v>259</v>
      </c>
      <c r="D162" s="139" t="s">
        <v>125</v>
      </c>
      <c r="E162" s="140" t="s">
        <v>260</v>
      </c>
      <c r="F162" s="141" t="s">
        <v>261</v>
      </c>
      <c r="G162" s="142" t="s">
        <v>170</v>
      </c>
      <c r="H162" s="143">
        <v>36.68</v>
      </c>
      <c r="I162" s="144"/>
      <c r="J162" s="144">
        <f t="shared" si="20"/>
        <v>0</v>
      </c>
      <c r="K162" s="145"/>
      <c r="L162" s="27"/>
      <c r="M162" s="146" t="s">
        <v>1</v>
      </c>
      <c r="N162" s="147" t="s">
        <v>37</v>
      </c>
      <c r="O162" s="148">
        <v>0</v>
      </c>
      <c r="P162" s="148">
        <f t="shared" si="21"/>
        <v>0</v>
      </c>
      <c r="Q162" s="148">
        <v>0</v>
      </c>
      <c r="R162" s="148">
        <f t="shared" si="22"/>
        <v>0</v>
      </c>
      <c r="S162" s="148">
        <v>0</v>
      </c>
      <c r="T162" s="149">
        <f t="shared" si="23"/>
        <v>0</v>
      </c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R162" s="150" t="s">
        <v>129</v>
      </c>
      <c r="AT162" s="150" t="s">
        <v>125</v>
      </c>
      <c r="AU162" s="150" t="s">
        <v>130</v>
      </c>
      <c r="AY162" s="14" t="s">
        <v>123</v>
      </c>
      <c r="BE162" s="151">
        <f t="shared" si="24"/>
        <v>0</v>
      </c>
      <c r="BF162" s="151">
        <f t="shared" si="25"/>
        <v>0</v>
      </c>
      <c r="BG162" s="151">
        <f t="shared" si="26"/>
        <v>0</v>
      </c>
      <c r="BH162" s="151">
        <f t="shared" si="27"/>
        <v>0</v>
      </c>
      <c r="BI162" s="151">
        <f t="shared" si="28"/>
        <v>0</v>
      </c>
      <c r="BJ162" s="14" t="s">
        <v>130</v>
      </c>
      <c r="BK162" s="151">
        <f t="shared" si="29"/>
        <v>0</v>
      </c>
      <c r="BL162" s="14" t="s">
        <v>129</v>
      </c>
      <c r="BM162" s="150" t="s">
        <v>607</v>
      </c>
    </row>
    <row r="163" spans="1:65" s="12" customFormat="1" ht="22.9" customHeight="1" x14ac:dyDescent="0.2">
      <c r="B163" s="126"/>
      <c r="D163" s="127" t="s">
        <v>70</v>
      </c>
      <c r="E163" s="136" t="s">
        <v>263</v>
      </c>
      <c r="F163" s="136" t="s">
        <v>264</v>
      </c>
      <c r="J163" s="137">
        <f>BK163</f>
        <v>0</v>
      </c>
      <c r="L163" s="126"/>
      <c r="M163" s="130"/>
      <c r="N163" s="131"/>
      <c r="O163" s="131"/>
      <c r="P163" s="132">
        <f>P164</f>
        <v>315.10700700000001</v>
      </c>
      <c r="Q163" s="131"/>
      <c r="R163" s="132">
        <f>R164</f>
        <v>0</v>
      </c>
      <c r="S163" s="131"/>
      <c r="T163" s="133">
        <f>T164</f>
        <v>0</v>
      </c>
      <c r="AR163" s="127" t="s">
        <v>79</v>
      </c>
      <c r="AT163" s="134" t="s">
        <v>70</v>
      </c>
      <c r="AU163" s="134" t="s">
        <v>79</v>
      </c>
      <c r="AY163" s="127" t="s">
        <v>123</v>
      </c>
      <c r="BK163" s="135">
        <f>BK164</f>
        <v>0</v>
      </c>
    </row>
    <row r="164" spans="1:65" s="2" customFormat="1" ht="24.2" customHeight="1" x14ac:dyDescent="0.2">
      <c r="A164" s="26"/>
      <c r="B164" s="138"/>
      <c r="C164" s="139" t="s">
        <v>464</v>
      </c>
      <c r="D164" s="139" t="s">
        <v>125</v>
      </c>
      <c r="E164" s="140" t="s">
        <v>266</v>
      </c>
      <c r="F164" s="141" t="s">
        <v>267</v>
      </c>
      <c r="G164" s="142" t="s">
        <v>170</v>
      </c>
      <c r="H164" s="143">
        <v>801.79899999999998</v>
      </c>
      <c r="I164" s="144"/>
      <c r="J164" s="144">
        <f>ROUND(I164*H164,2)</f>
        <v>0</v>
      </c>
      <c r="K164" s="145"/>
      <c r="L164" s="27"/>
      <c r="M164" s="146" t="s">
        <v>1</v>
      </c>
      <c r="N164" s="147" t="s">
        <v>37</v>
      </c>
      <c r="O164" s="148">
        <v>0.39300000000000002</v>
      </c>
      <c r="P164" s="148">
        <f>O164*H164</f>
        <v>315.10700700000001</v>
      </c>
      <c r="Q164" s="148">
        <v>0</v>
      </c>
      <c r="R164" s="148">
        <f>Q164*H164</f>
        <v>0</v>
      </c>
      <c r="S164" s="148">
        <v>0</v>
      </c>
      <c r="T164" s="149">
        <f>S164*H164</f>
        <v>0</v>
      </c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R164" s="150" t="s">
        <v>129</v>
      </c>
      <c r="AT164" s="150" t="s">
        <v>125</v>
      </c>
      <c r="AU164" s="150" t="s">
        <v>130</v>
      </c>
      <c r="AY164" s="14" t="s">
        <v>123</v>
      </c>
      <c r="BE164" s="151">
        <f>IF(N164="základná",J164,0)</f>
        <v>0</v>
      </c>
      <c r="BF164" s="151">
        <f>IF(N164="znížená",J164,0)</f>
        <v>0</v>
      </c>
      <c r="BG164" s="151">
        <f>IF(N164="zákl. prenesená",J164,0)</f>
        <v>0</v>
      </c>
      <c r="BH164" s="151">
        <f>IF(N164="zníž. prenesená",J164,0)</f>
        <v>0</v>
      </c>
      <c r="BI164" s="151">
        <f>IF(N164="nulová",J164,0)</f>
        <v>0</v>
      </c>
      <c r="BJ164" s="14" t="s">
        <v>130</v>
      </c>
      <c r="BK164" s="151">
        <f>ROUND(I164*H164,2)</f>
        <v>0</v>
      </c>
      <c r="BL164" s="14" t="s">
        <v>129</v>
      </c>
      <c r="BM164" s="150" t="s">
        <v>608</v>
      </c>
    </row>
    <row r="165" spans="1:65" s="12" customFormat="1" ht="25.9" customHeight="1" x14ac:dyDescent="0.2">
      <c r="B165" s="126"/>
      <c r="D165" s="127" t="s">
        <v>70</v>
      </c>
      <c r="E165" s="128" t="s">
        <v>177</v>
      </c>
      <c r="F165" s="128" t="s">
        <v>609</v>
      </c>
      <c r="J165" s="129">
        <f>BK165</f>
        <v>0</v>
      </c>
      <c r="L165" s="126"/>
      <c r="M165" s="130"/>
      <c r="N165" s="131"/>
      <c r="O165" s="131"/>
      <c r="P165" s="132">
        <f>P166</f>
        <v>0</v>
      </c>
      <c r="Q165" s="131"/>
      <c r="R165" s="132">
        <f>R166</f>
        <v>0</v>
      </c>
      <c r="S165" s="131"/>
      <c r="T165" s="133">
        <f>T166</f>
        <v>0</v>
      </c>
      <c r="AR165" s="127" t="s">
        <v>135</v>
      </c>
      <c r="AT165" s="134" t="s">
        <v>70</v>
      </c>
      <c r="AU165" s="134" t="s">
        <v>71</v>
      </c>
      <c r="AY165" s="127" t="s">
        <v>123</v>
      </c>
      <c r="BK165" s="135">
        <f>BK166</f>
        <v>0</v>
      </c>
    </row>
    <row r="166" spans="1:65" s="12" customFormat="1" ht="22.9" customHeight="1" x14ac:dyDescent="0.2">
      <c r="B166" s="126"/>
      <c r="D166" s="127" t="s">
        <v>70</v>
      </c>
      <c r="E166" s="136" t="s">
        <v>610</v>
      </c>
      <c r="F166" s="136" t="s">
        <v>611</v>
      </c>
      <c r="J166" s="137">
        <f>BK166</f>
        <v>0</v>
      </c>
      <c r="L166" s="126"/>
      <c r="M166" s="130"/>
      <c r="N166" s="131"/>
      <c r="O166" s="131"/>
      <c r="P166" s="132">
        <f>P167</f>
        <v>0</v>
      </c>
      <c r="Q166" s="131"/>
      <c r="R166" s="132">
        <f>R167</f>
        <v>0</v>
      </c>
      <c r="S166" s="131"/>
      <c r="T166" s="133">
        <f>T167</f>
        <v>0</v>
      </c>
      <c r="AR166" s="127" t="s">
        <v>135</v>
      </c>
      <c r="AT166" s="134" t="s">
        <v>70</v>
      </c>
      <c r="AU166" s="134" t="s">
        <v>79</v>
      </c>
      <c r="AY166" s="127" t="s">
        <v>123</v>
      </c>
      <c r="BK166" s="135">
        <f>BK167</f>
        <v>0</v>
      </c>
    </row>
    <row r="167" spans="1:65" s="2" customFormat="1" ht="14.45" customHeight="1" x14ac:dyDescent="0.2">
      <c r="A167" s="26"/>
      <c r="B167" s="138"/>
      <c r="C167" s="139" t="s">
        <v>344</v>
      </c>
      <c r="D167" s="139" t="s">
        <v>125</v>
      </c>
      <c r="E167" s="140" t="s">
        <v>612</v>
      </c>
      <c r="F167" s="141" t="s">
        <v>613</v>
      </c>
      <c r="G167" s="142" t="s">
        <v>241</v>
      </c>
      <c r="H167" s="143">
        <v>4</v>
      </c>
      <c r="I167" s="144"/>
      <c r="J167" s="144">
        <f>ROUND(I167*H167,2)</f>
        <v>0</v>
      </c>
      <c r="K167" s="145"/>
      <c r="L167" s="27"/>
      <c r="M167" s="162" t="s">
        <v>1</v>
      </c>
      <c r="N167" s="163" t="s">
        <v>37</v>
      </c>
      <c r="O167" s="164">
        <v>0</v>
      </c>
      <c r="P167" s="164">
        <f>O167*H167</f>
        <v>0</v>
      </c>
      <c r="Q167" s="164">
        <v>0</v>
      </c>
      <c r="R167" s="164">
        <f>Q167*H167</f>
        <v>0</v>
      </c>
      <c r="S167" s="164">
        <v>0</v>
      </c>
      <c r="T167" s="165">
        <f>S167*H167</f>
        <v>0</v>
      </c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R167" s="150" t="s">
        <v>614</v>
      </c>
      <c r="AT167" s="150" t="s">
        <v>125</v>
      </c>
      <c r="AU167" s="150" t="s">
        <v>130</v>
      </c>
      <c r="AY167" s="14" t="s">
        <v>123</v>
      </c>
      <c r="BE167" s="151">
        <f>IF(N167="základná",J167,0)</f>
        <v>0</v>
      </c>
      <c r="BF167" s="151">
        <f>IF(N167="znížená",J167,0)</f>
        <v>0</v>
      </c>
      <c r="BG167" s="151">
        <f>IF(N167="zákl. prenesená",J167,0)</f>
        <v>0</v>
      </c>
      <c r="BH167" s="151">
        <f>IF(N167="zníž. prenesená",J167,0)</f>
        <v>0</v>
      </c>
      <c r="BI167" s="151">
        <f>IF(N167="nulová",J167,0)</f>
        <v>0</v>
      </c>
      <c r="BJ167" s="14" t="s">
        <v>130</v>
      </c>
      <c r="BK167" s="151">
        <f>ROUND(I167*H167,2)</f>
        <v>0</v>
      </c>
      <c r="BL167" s="14" t="s">
        <v>614</v>
      </c>
      <c r="BM167" s="150" t="s">
        <v>615</v>
      </c>
    </row>
    <row r="168" spans="1:65" s="2" customFormat="1" ht="6.95" customHeight="1" x14ac:dyDescent="0.2">
      <c r="A168" s="26"/>
      <c r="B168" s="41"/>
      <c r="C168" s="42"/>
      <c r="D168" s="42"/>
      <c r="E168" s="42"/>
      <c r="F168" s="42"/>
      <c r="G168" s="42"/>
      <c r="H168" s="42"/>
      <c r="I168" s="42"/>
      <c r="J168" s="42"/>
      <c r="K168" s="42"/>
      <c r="L168" s="27"/>
      <c r="M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</row>
  </sheetData>
  <autoFilter ref="C123:K167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60"/>
  <sheetViews>
    <sheetView showGridLines="0" tabSelected="1" topLeftCell="A109" workbookViewId="0">
      <selection activeCell="I127" sqref="I127:I162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1" spans="1:46" x14ac:dyDescent="0.2">
      <c r="A1" s="87"/>
    </row>
    <row r="2" spans="1:46" s="1" customFormat="1" ht="36.950000000000003" customHeight="1" x14ac:dyDescent="0.2">
      <c r="L2" s="166" t="s">
        <v>5</v>
      </c>
      <c r="M2" s="167"/>
      <c r="N2" s="167"/>
      <c r="O2" s="167"/>
      <c r="P2" s="167"/>
      <c r="Q2" s="167"/>
      <c r="R2" s="167"/>
      <c r="S2" s="167"/>
      <c r="T2" s="167"/>
      <c r="U2" s="167"/>
      <c r="V2" s="167"/>
      <c r="AT2" s="14" t="s">
        <v>95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71</v>
      </c>
    </row>
    <row r="4" spans="1:46" s="1" customFormat="1" ht="24.95" customHeight="1" x14ac:dyDescent="0.2">
      <c r="B4" s="17"/>
      <c r="D4" s="18" t="s">
        <v>96</v>
      </c>
      <c r="L4" s="17"/>
      <c r="M4" s="88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3" t="s">
        <v>13</v>
      </c>
      <c r="L6" s="17"/>
    </row>
    <row r="7" spans="1:46" s="1" customFormat="1" ht="16.5" customHeight="1" x14ac:dyDescent="0.2">
      <c r="B7" s="17"/>
      <c r="E7" s="201" t="str">
        <f>'Rekapitulácia stavby'!K6</f>
        <v>Rekonštrukcia spevnených plôch v rámci Mesta Humenné</v>
      </c>
      <c r="F7" s="202"/>
      <c r="G7" s="202"/>
      <c r="H7" s="202"/>
      <c r="L7" s="17"/>
    </row>
    <row r="8" spans="1:46" s="2" customFormat="1" ht="12" customHeight="1" x14ac:dyDescent="0.2">
      <c r="A8" s="26"/>
      <c r="B8" s="27"/>
      <c r="C8" s="26"/>
      <c r="D8" s="23" t="s">
        <v>97</v>
      </c>
      <c r="E8" s="26"/>
      <c r="F8" s="26"/>
      <c r="G8" s="26"/>
      <c r="H8" s="26"/>
      <c r="I8" s="26"/>
      <c r="J8" s="26"/>
      <c r="K8" s="26"/>
      <c r="L8" s="3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</row>
    <row r="9" spans="1:46" s="2" customFormat="1" ht="30" customHeight="1" x14ac:dyDescent="0.2">
      <c r="A9" s="26"/>
      <c r="B9" s="27"/>
      <c r="C9" s="26"/>
      <c r="D9" s="26"/>
      <c r="E9" s="191" t="s">
        <v>616</v>
      </c>
      <c r="F9" s="200"/>
      <c r="G9" s="200"/>
      <c r="H9" s="200"/>
      <c r="I9" s="26"/>
      <c r="J9" s="26"/>
      <c r="K9" s="26"/>
      <c r="L9" s="3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</row>
    <row r="10" spans="1:46" s="2" customFormat="1" x14ac:dyDescent="0.2">
      <c r="A10" s="26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3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</row>
    <row r="11" spans="1:46" s="2" customFormat="1" ht="12" customHeight="1" x14ac:dyDescent="0.2">
      <c r="A11" s="26"/>
      <c r="B11" s="27"/>
      <c r="C11" s="26"/>
      <c r="D11" s="23" t="s">
        <v>15</v>
      </c>
      <c r="E11" s="26"/>
      <c r="F11" s="21" t="s">
        <v>1</v>
      </c>
      <c r="G11" s="26"/>
      <c r="H11" s="26"/>
      <c r="I11" s="23" t="s">
        <v>16</v>
      </c>
      <c r="J11" s="21" t="s">
        <v>1</v>
      </c>
      <c r="K11" s="26"/>
      <c r="L11" s="3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</row>
    <row r="12" spans="1:46" s="2" customFormat="1" ht="12" customHeight="1" x14ac:dyDescent="0.2">
      <c r="A12" s="26"/>
      <c r="B12" s="27"/>
      <c r="C12" s="26"/>
      <c r="D12" s="23" t="s">
        <v>17</v>
      </c>
      <c r="E12" s="26"/>
      <c r="F12" s="21" t="s">
        <v>18</v>
      </c>
      <c r="G12" s="26"/>
      <c r="H12" s="26"/>
      <c r="I12" s="23" t="s">
        <v>19</v>
      </c>
      <c r="J12" s="49" t="str">
        <f>'Rekapitulácia stavby'!AN8</f>
        <v>11. 6. 2021</v>
      </c>
      <c r="K12" s="26"/>
      <c r="L12" s="3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</row>
    <row r="13" spans="1:46" s="2" customFormat="1" ht="10.9" customHeight="1" x14ac:dyDescent="0.2">
      <c r="A13" s="26"/>
      <c r="B13" s="27"/>
      <c r="C13" s="26"/>
      <c r="D13" s="26"/>
      <c r="E13" s="26"/>
      <c r="F13" s="26"/>
      <c r="G13" s="26"/>
      <c r="H13" s="26"/>
      <c r="I13" s="26"/>
      <c r="J13" s="26"/>
      <c r="K13" s="26"/>
      <c r="L13" s="3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</row>
    <row r="14" spans="1:46" s="2" customFormat="1" ht="12" customHeight="1" x14ac:dyDescent="0.2">
      <c r="A14" s="26"/>
      <c r="B14" s="27"/>
      <c r="C14" s="26"/>
      <c r="D14" s="23" t="s">
        <v>21</v>
      </c>
      <c r="E14" s="26"/>
      <c r="F14" s="26"/>
      <c r="G14" s="26"/>
      <c r="H14" s="26"/>
      <c r="I14" s="23" t="s">
        <v>22</v>
      </c>
      <c r="J14" s="21" t="s">
        <v>1</v>
      </c>
      <c r="K14" s="26"/>
      <c r="L14" s="3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</row>
    <row r="15" spans="1:46" s="2" customFormat="1" ht="18" customHeight="1" x14ac:dyDescent="0.2">
      <c r="A15" s="26"/>
      <c r="B15" s="27"/>
      <c r="C15" s="26"/>
      <c r="D15" s="26"/>
      <c r="E15" s="21" t="s">
        <v>23</v>
      </c>
      <c r="F15" s="26"/>
      <c r="G15" s="26"/>
      <c r="H15" s="26"/>
      <c r="I15" s="23" t="s">
        <v>24</v>
      </c>
      <c r="J15" s="21" t="s">
        <v>1</v>
      </c>
      <c r="K15" s="26"/>
      <c r="L15" s="3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</row>
    <row r="16" spans="1:46" s="2" customFormat="1" ht="6.95" customHeight="1" x14ac:dyDescent="0.2">
      <c r="A16" s="26"/>
      <c r="B16" s="27"/>
      <c r="C16" s="26"/>
      <c r="D16" s="26"/>
      <c r="E16" s="26"/>
      <c r="F16" s="26"/>
      <c r="G16" s="26"/>
      <c r="H16" s="26"/>
      <c r="I16" s="26"/>
      <c r="J16" s="26"/>
      <c r="K16" s="26"/>
      <c r="L16" s="3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</row>
    <row r="17" spans="1:31" s="2" customFormat="1" ht="12" customHeight="1" x14ac:dyDescent="0.2">
      <c r="A17" s="26"/>
      <c r="B17" s="27"/>
      <c r="C17" s="26"/>
      <c r="D17" s="23" t="s">
        <v>25</v>
      </c>
      <c r="E17" s="26"/>
      <c r="F17" s="26"/>
      <c r="G17" s="26"/>
      <c r="H17" s="26"/>
      <c r="I17" s="23" t="s">
        <v>22</v>
      </c>
      <c r="J17" s="21" t="str">
        <f>'Rekapitulácia stavby'!AN13</f>
        <v/>
      </c>
      <c r="K17" s="26"/>
      <c r="L17" s="3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</row>
    <row r="18" spans="1:31" s="2" customFormat="1" ht="18" customHeight="1" x14ac:dyDescent="0.2">
      <c r="A18" s="26"/>
      <c r="B18" s="27"/>
      <c r="C18" s="26"/>
      <c r="D18" s="26"/>
      <c r="E18" s="175" t="str">
        <f>'Rekapitulácia stavby'!E14</f>
        <v xml:space="preserve"> </v>
      </c>
      <c r="F18" s="175"/>
      <c r="G18" s="175"/>
      <c r="H18" s="175"/>
      <c r="I18" s="23" t="s">
        <v>24</v>
      </c>
      <c r="J18" s="21" t="str">
        <f>'Rekapitulácia stavby'!AN14</f>
        <v/>
      </c>
      <c r="K18" s="26"/>
      <c r="L18" s="3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</row>
    <row r="19" spans="1:31" s="2" customFormat="1" ht="6.95" customHeight="1" x14ac:dyDescent="0.2">
      <c r="A19" s="26"/>
      <c r="B19" s="27"/>
      <c r="C19" s="26"/>
      <c r="D19" s="26"/>
      <c r="E19" s="26"/>
      <c r="F19" s="26"/>
      <c r="G19" s="26"/>
      <c r="H19" s="26"/>
      <c r="I19" s="26"/>
      <c r="J19" s="26"/>
      <c r="K19" s="26"/>
      <c r="L19" s="3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</row>
    <row r="20" spans="1:31" s="2" customFormat="1" ht="12" customHeight="1" x14ac:dyDescent="0.2">
      <c r="A20" s="26"/>
      <c r="B20" s="27"/>
      <c r="C20" s="26"/>
      <c r="D20" s="23" t="s">
        <v>27</v>
      </c>
      <c r="E20" s="26"/>
      <c r="F20" s="26"/>
      <c r="G20" s="26"/>
      <c r="H20" s="26"/>
      <c r="I20" s="23" t="s">
        <v>22</v>
      </c>
      <c r="J20" s="21" t="str">
        <f>IF('Rekapitulácia stavby'!AN16="","",'Rekapitulácia stavby'!AN16)</f>
        <v/>
      </c>
      <c r="K20" s="26"/>
      <c r="L20" s="3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</row>
    <row r="21" spans="1:31" s="2" customFormat="1" ht="18" customHeight="1" x14ac:dyDescent="0.2">
      <c r="A21" s="26"/>
      <c r="B21" s="27"/>
      <c r="C21" s="26"/>
      <c r="D21" s="26"/>
      <c r="E21" s="21" t="str">
        <f>IF('Rekapitulácia stavby'!E17="","",'Rekapitulácia stavby'!E17)</f>
        <v xml:space="preserve"> </v>
      </c>
      <c r="F21" s="26"/>
      <c r="G21" s="26"/>
      <c r="H21" s="26"/>
      <c r="I21" s="23" t="s">
        <v>24</v>
      </c>
      <c r="J21" s="21" t="str">
        <f>IF('Rekapitulácia stavby'!AN17="","",'Rekapitulácia stavby'!AN17)</f>
        <v/>
      </c>
      <c r="K21" s="26"/>
      <c r="L21" s="3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</row>
    <row r="22" spans="1:31" s="2" customFormat="1" ht="6.95" customHeight="1" x14ac:dyDescent="0.2">
      <c r="A22" s="26"/>
      <c r="B22" s="27"/>
      <c r="C22" s="26"/>
      <c r="D22" s="26"/>
      <c r="E22" s="26"/>
      <c r="F22" s="26"/>
      <c r="G22" s="26"/>
      <c r="H22" s="26"/>
      <c r="I22" s="26"/>
      <c r="J22" s="26"/>
      <c r="K22" s="26"/>
      <c r="L22" s="3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</row>
    <row r="23" spans="1:31" s="2" customFormat="1" ht="12" customHeight="1" x14ac:dyDescent="0.2">
      <c r="A23" s="26"/>
      <c r="B23" s="27"/>
      <c r="C23" s="26"/>
      <c r="D23" s="23" t="s">
        <v>29</v>
      </c>
      <c r="E23" s="26"/>
      <c r="F23" s="26"/>
      <c r="G23" s="26"/>
      <c r="H23" s="26"/>
      <c r="I23" s="23" t="s">
        <v>22</v>
      </c>
      <c r="J23" s="21" t="str">
        <f>IF('Rekapitulácia stavby'!AN19="","",'Rekapitulácia stavby'!AN19)</f>
        <v/>
      </c>
      <c r="K23" s="26"/>
      <c r="L23" s="3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</row>
    <row r="24" spans="1:31" s="2" customFormat="1" ht="18" customHeight="1" x14ac:dyDescent="0.2">
      <c r="A24" s="26"/>
      <c r="B24" s="27"/>
      <c r="C24" s="26"/>
      <c r="D24" s="26"/>
      <c r="E24" s="21" t="str">
        <f>IF('Rekapitulácia stavby'!E20="","",'Rekapitulácia stavby'!E20)</f>
        <v xml:space="preserve"> </v>
      </c>
      <c r="F24" s="26"/>
      <c r="G24" s="26"/>
      <c r="H24" s="26"/>
      <c r="I24" s="23" t="s">
        <v>24</v>
      </c>
      <c r="J24" s="21" t="str">
        <f>IF('Rekapitulácia stavby'!AN20="","",'Rekapitulácia stavby'!AN20)</f>
        <v/>
      </c>
      <c r="K24" s="26"/>
      <c r="L24" s="3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</row>
    <row r="25" spans="1:31" s="2" customFormat="1" ht="6.95" customHeight="1" x14ac:dyDescent="0.2">
      <c r="A25" s="26"/>
      <c r="B25" s="27"/>
      <c r="C25" s="26"/>
      <c r="D25" s="26"/>
      <c r="E25" s="26"/>
      <c r="F25" s="26"/>
      <c r="G25" s="26"/>
      <c r="H25" s="26"/>
      <c r="I25" s="26"/>
      <c r="J25" s="26"/>
      <c r="K25" s="26"/>
      <c r="L25" s="3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</row>
    <row r="26" spans="1:31" s="2" customFormat="1" ht="12" customHeight="1" x14ac:dyDescent="0.2">
      <c r="A26" s="26"/>
      <c r="B26" s="27"/>
      <c r="C26" s="26"/>
      <c r="D26" s="23" t="s">
        <v>30</v>
      </c>
      <c r="E26" s="26"/>
      <c r="F26" s="26"/>
      <c r="G26" s="26"/>
      <c r="H26" s="26"/>
      <c r="I26" s="26"/>
      <c r="J26" s="26"/>
      <c r="K26" s="26"/>
      <c r="L26" s="3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</row>
    <row r="27" spans="1:31" s="8" customFormat="1" ht="16.5" customHeight="1" x14ac:dyDescent="0.2">
      <c r="A27" s="89"/>
      <c r="B27" s="90"/>
      <c r="C27" s="89"/>
      <c r="D27" s="89"/>
      <c r="E27" s="177" t="s">
        <v>1</v>
      </c>
      <c r="F27" s="177"/>
      <c r="G27" s="177"/>
      <c r="H27" s="177"/>
      <c r="I27" s="89"/>
      <c r="J27" s="89"/>
      <c r="K27" s="89"/>
      <c r="L27" s="91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</row>
    <row r="28" spans="1:31" s="2" customFormat="1" ht="6.95" customHeight="1" x14ac:dyDescent="0.2">
      <c r="A28" s="26"/>
      <c r="B28" s="27"/>
      <c r="C28" s="26"/>
      <c r="D28" s="26"/>
      <c r="E28" s="26"/>
      <c r="F28" s="26"/>
      <c r="G28" s="26"/>
      <c r="H28" s="26"/>
      <c r="I28" s="26"/>
      <c r="J28" s="26"/>
      <c r="K28" s="26"/>
      <c r="L28" s="3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</row>
    <row r="29" spans="1:31" s="2" customFormat="1" ht="6.95" customHeight="1" x14ac:dyDescent="0.2">
      <c r="A29" s="26"/>
      <c r="B29" s="27"/>
      <c r="C29" s="26"/>
      <c r="D29" s="60"/>
      <c r="E29" s="60"/>
      <c r="F29" s="60"/>
      <c r="G29" s="60"/>
      <c r="H29" s="60"/>
      <c r="I29" s="60"/>
      <c r="J29" s="60"/>
      <c r="K29" s="60"/>
      <c r="L29" s="3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</row>
    <row r="30" spans="1:31" s="2" customFormat="1" ht="25.35" customHeight="1" x14ac:dyDescent="0.2">
      <c r="A30" s="26"/>
      <c r="B30" s="27"/>
      <c r="C30" s="26"/>
      <c r="D30" s="92" t="s">
        <v>31</v>
      </c>
      <c r="E30" s="26"/>
      <c r="F30" s="26"/>
      <c r="G30" s="26"/>
      <c r="H30" s="26"/>
      <c r="I30" s="26"/>
      <c r="J30" s="65">
        <f>ROUND(J124, 2)</f>
        <v>0</v>
      </c>
      <c r="K30" s="26"/>
      <c r="L30" s="3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</row>
    <row r="31" spans="1:31" s="2" customFormat="1" ht="6.95" customHeight="1" x14ac:dyDescent="0.2">
      <c r="A31" s="26"/>
      <c r="B31" s="27"/>
      <c r="C31" s="26"/>
      <c r="D31" s="60"/>
      <c r="E31" s="60"/>
      <c r="F31" s="60"/>
      <c r="G31" s="60"/>
      <c r="H31" s="60"/>
      <c r="I31" s="60"/>
      <c r="J31" s="60"/>
      <c r="K31" s="60"/>
      <c r="L31" s="3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</row>
    <row r="32" spans="1:31" s="2" customFormat="1" ht="14.45" customHeight="1" x14ac:dyDescent="0.2">
      <c r="A32" s="26"/>
      <c r="B32" s="27"/>
      <c r="C32" s="26"/>
      <c r="D32" s="26"/>
      <c r="E32" s="26"/>
      <c r="F32" s="30" t="s">
        <v>33</v>
      </c>
      <c r="G32" s="26"/>
      <c r="H32" s="26"/>
      <c r="I32" s="30" t="s">
        <v>32</v>
      </c>
      <c r="J32" s="30" t="s">
        <v>34</v>
      </c>
      <c r="K32" s="26"/>
      <c r="L32" s="3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</row>
    <row r="33" spans="1:31" s="2" customFormat="1" ht="14.45" customHeight="1" x14ac:dyDescent="0.2">
      <c r="A33" s="26"/>
      <c r="B33" s="27"/>
      <c r="C33" s="26"/>
      <c r="D33" s="93" t="s">
        <v>35</v>
      </c>
      <c r="E33" s="23" t="s">
        <v>36</v>
      </c>
      <c r="F33" s="94">
        <f>ROUND((SUM(BE124:BE159)),  2)</f>
        <v>0</v>
      </c>
      <c r="G33" s="26"/>
      <c r="H33" s="26"/>
      <c r="I33" s="95">
        <v>0.2</v>
      </c>
      <c r="J33" s="94">
        <f>ROUND(((SUM(BE124:BE159))*I33),  2)</f>
        <v>0</v>
      </c>
      <c r="K33" s="26"/>
      <c r="L33" s="3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</row>
    <row r="34" spans="1:31" s="2" customFormat="1" ht="14.45" customHeight="1" x14ac:dyDescent="0.2">
      <c r="A34" s="26"/>
      <c r="B34" s="27"/>
      <c r="C34" s="26"/>
      <c r="D34" s="26"/>
      <c r="E34" s="23" t="s">
        <v>37</v>
      </c>
      <c r="F34" s="94">
        <f>ROUND((SUM(BF124:BF159)),  2)</f>
        <v>0</v>
      </c>
      <c r="G34" s="26"/>
      <c r="H34" s="26"/>
      <c r="I34" s="95">
        <v>0.2</v>
      </c>
      <c r="J34" s="94">
        <f>ROUND(((SUM(BF124:BF159))*I34),  2)</f>
        <v>0</v>
      </c>
      <c r="K34" s="26"/>
      <c r="L34" s="3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</row>
    <row r="35" spans="1:31" s="2" customFormat="1" ht="14.45" hidden="1" customHeight="1" x14ac:dyDescent="0.2">
      <c r="A35" s="26"/>
      <c r="B35" s="27"/>
      <c r="C35" s="26"/>
      <c r="D35" s="26"/>
      <c r="E35" s="23" t="s">
        <v>38</v>
      </c>
      <c r="F35" s="94">
        <f>ROUND((SUM(BG124:BG159)),  2)</f>
        <v>0</v>
      </c>
      <c r="G35" s="26"/>
      <c r="H35" s="26"/>
      <c r="I35" s="95">
        <v>0.2</v>
      </c>
      <c r="J35" s="94">
        <f>0</f>
        <v>0</v>
      </c>
      <c r="K35" s="26"/>
      <c r="L35" s="3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</row>
    <row r="36" spans="1:31" s="2" customFormat="1" ht="14.45" hidden="1" customHeight="1" x14ac:dyDescent="0.2">
      <c r="A36" s="26"/>
      <c r="B36" s="27"/>
      <c r="C36" s="26"/>
      <c r="D36" s="26"/>
      <c r="E36" s="23" t="s">
        <v>39</v>
      </c>
      <c r="F36" s="94">
        <f>ROUND((SUM(BH124:BH159)),  2)</f>
        <v>0</v>
      </c>
      <c r="G36" s="26"/>
      <c r="H36" s="26"/>
      <c r="I36" s="95">
        <v>0.2</v>
      </c>
      <c r="J36" s="94">
        <f>0</f>
        <v>0</v>
      </c>
      <c r="K36" s="26"/>
      <c r="L36" s="3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</row>
    <row r="37" spans="1:31" s="2" customFormat="1" ht="14.45" hidden="1" customHeight="1" x14ac:dyDescent="0.2">
      <c r="A37" s="26"/>
      <c r="B37" s="27"/>
      <c r="C37" s="26"/>
      <c r="D37" s="26"/>
      <c r="E37" s="23" t="s">
        <v>40</v>
      </c>
      <c r="F37" s="94">
        <f>ROUND((SUM(BI124:BI159)),  2)</f>
        <v>0</v>
      </c>
      <c r="G37" s="26"/>
      <c r="H37" s="26"/>
      <c r="I37" s="95">
        <v>0</v>
      </c>
      <c r="J37" s="94">
        <f>0</f>
        <v>0</v>
      </c>
      <c r="K37" s="26"/>
      <c r="L37" s="3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</row>
    <row r="38" spans="1:31" s="2" customFormat="1" ht="6.95" customHeight="1" x14ac:dyDescent="0.2">
      <c r="A38" s="26"/>
      <c r="B38" s="27"/>
      <c r="C38" s="26"/>
      <c r="D38" s="26"/>
      <c r="E38" s="26"/>
      <c r="F38" s="26"/>
      <c r="G38" s="26"/>
      <c r="H38" s="26"/>
      <c r="I38" s="26"/>
      <c r="J38" s="26"/>
      <c r="K38" s="26"/>
      <c r="L38" s="3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</row>
    <row r="39" spans="1:31" s="2" customFormat="1" ht="25.35" customHeight="1" x14ac:dyDescent="0.2">
      <c r="A39" s="26"/>
      <c r="B39" s="27"/>
      <c r="C39" s="96"/>
      <c r="D39" s="97" t="s">
        <v>41</v>
      </c>
      <c r="E39" s="54"/>
      <c r="F39" s="54"/>
      <c r="G39" s="98" t="s">
        <v>42</v>
      </c>
      <c r="H39" s="99" t="s">
        <v>43</v>
      </c>
      <c r="I39" s="54"/>
      <c r="J39" s="100">
        <f>SUM(J30:J37)</f>
        <v>0</v>
      </c>
      <c r="K39" s="101"/>
      <c r="L39" s="3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</row>
    <row r="40" spans="1:31" s="2" customFormat="1" ht="14.45" customHeight="1" x14ac:dyDescent="0.2">
      <c r="A40" s="26"/>
      <c r="B40" s="27"/>
      <c r="C40" s="26"/>
      <c r="D40" s="26"/>
      <c r="E40" s="26"/>
      <c r="F40" s="26"/>
      <c r="G40" s="26"/>
      <c r="H40" s="26"/>
      <c r="I40" s="26"/>
      <c r="J40" s="26"/>
      <c r="K40" s="26"/>
      <c r="L40" s="3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36"/>
      <c r="D50" s="37" t="s">
        <v>44</v>
      </c>
      <c r="E50" s="38"/>
      <c r="F50" s="38"/>
      <c r="G50" s="37" t="s">
        <v>45</v>
      </c>
      <c r="H50" s="38"/>
      <c r="I50" s="38"/>
      <c r="J50" s="38"/>
      <c r="K50" s="38"/>
      <c r="L50" s="36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6"/>
      <c r="B61" s="27"/>
      <c r="C61" s="26"/>
      <c r="D61" s="39" t="s">
        <v>46</v>
      </c>
      <c r="E61" s="29"/>
      <c r="F61" s="102" t="s">
        <v>47</v>
      </c>
      <c r="G61" s="39" t="s">
        <v>46</v>
      </c>
      <c r="H61" s="29"/>
      <c r="I61" s="29"/>
      <c r="J61" s="103" t="s">
        <v>47</v>
      </c>
      <c r="K61" s="29"/>
      <c r="L61" s="3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6"/>
      <c r="B65" s="27"/>
      <c r="C65" s="26"/>
      <c r="D65" s="37" t="s">
        <v>48</v>
      </c>
      <c r="E65" s="40"/>
      <c r="F65" s="40"/>
      <c r="G65" s="37" t="s">
        <v>49</v>
      </c>
      <c r="H65" s="40"/>
      <c r="I65" s="40"/>
      <c r="J65" s="40"/>
      <c r="K65" s="40"/>
      <c r="L65" s="3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6"/>
      <c r="B76" s="27"/>
      <c r="C76" s="26"/>
      <c r="D76" s="39" t="s">
        <v>46</v>
      </c>
      <c r="E76" s="29"/>
      <c r="F76" s="102" t="s">
        <v>47</v>
      </c>
      <c r="G76" s="39" t="s">
        <v>46</v>
      </c>
      <c r="H76" s="29"/>
      <c r="I76" s="29"/>
      <c r="J76" s="103" t="s">
        <v>47</v>
      </c>
      <c r="K76" s="29"/>
      <c r="L76" s="3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</row>
    <row r="77" spans="1:31" s="2" customFormat="1" ht="14.45" customHeight="1" x14ac:dyDescent="0.2">
      <c r="A77" s="26"/>
      <c r="B77" s="41"/>
      <c r="C77" s="42"/>
      <c r="D77" s="42"/>
      <c r="E77" s="42"/>
      <c r="F77" s="42"/>
      <c r="G77" s="42"/>
      <c r="H77" s="42"/>
      <c r="I77" s="42"/>
      <c r="J77" s="42"/>
      <c r="K77" s="42"/>
      <c r="L77" s="3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</row>
    <row r="81" spans="1:47" s="2" customFormat="1" ht="6.95" customHeight="1" x14ac:dyDescent="0.2">
      <c r="A81" s="26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3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</row>
    <row r="82" spans="1:47" s="2" customFormat="1" ht="24.95" customHeight="1" x14ac:dyDescent="0.2">
      <c r="A82" s="26"/>
      <c r="B82" s="27"/>
      <c r="C82" s="18" t="s">
        <v>99</v>
      </c>
      <c r="D82" s="26"/>
      <c r="E82" s="26"/>
      <c r="F82" s="26"/>
      <c r="G82" s="26"/>
      <c r="H82" s="26"/>
      <c r="I82" s="26"/>
      <c r="J82" s="26"/>
      <c r="K82" s="26"/>
      <c r="L82" s="3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</row>
    <row r="83" spans="1:47" s="2" customFormat="1" ht="6.95" customHeight="1" x14ac:dyDescent="0.2">
      <c r="A83" s="26"/>
      <c r="B83" s="27"/>
      <c r="C83" s="26"/>
      <c r="D83" s="26"/>
      <c r="E83" s="26"/>
      <c r="F83" s="26"/>
      <c r="G83" s="26"/>
      <c r="H83" s="26"/>
      <c r="I83" s="26"/>
      <c r="J83" s="26"/>
      <c r="K83" s="26"/>
      <c r="L83" s="3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</row>
    <row r="84" spans="1:47" s="2" customFormat="1" ht="12" customHeight="1" x14ac:dyDescent="0.2">
      <c r="A84" s="26"/>
      <c r="B84" s="27"/>
      <c r="C84" s="23" t="s">
        <v>13</v>
      </c>
      <c r="D84" s="26"/>
      <c r="E84" s="26"/>
      <c r="F84" s="26"/>
      <c r="G84" s="26"/>
      <c r="H84" s="26"/>
      <c r="I84" s="26"/>
      <c r="J84" s="26"/>
      <c r="K84" s="26"/>
      <c r="L84" s="3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</row>
    <row r="85" spans="1:47" s="2" customFormat="1" ht="16.5" customHeight="1" x14ac:dyDescent="0.2">
      <c r="A85" s="26"/>
      <c r="B85" s="27"/>
      <c r="C85" s="26"/>
      <c r="D85" s="26"/>
      <c r="E85" s="201" t="str">
        <f>E7</f>
        <v>Rekonštrukcia spevnených plôch v rámci Mesta Humenné</v>
      </c>
      <c r="F85" s="202"/>
      <c r="G85" s="202"/>
      <c r="H85" s="202"/>
      <c r="I85" s="26"/>
      <c r="J85" s="26"/>
      <c r="K85" s="26"/>
      <c r="L85" s="3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</row>
    <row r="86" spans="1:47" s="2" customFormat="1" ht="12" customHeight="1" x14ac:dyDescent="0.2">
      <c r="A86" s="26"/>
      <c r="B86" s="27"/>
      <c r="C86" s="23" t="s">
        <v>97</v>
      </c>
      <c r="D86" s="26"/>
      <c r="E86" s="26"/>
      <c r="F86" s="26"/>
      <c r="G86" s="26"/>
      <c r="H86" s="26"/>
      <c r="I86" s="26"/>
      <c r="J86" s="26"/>
      <c r="K86" s="26"/>
      <c r="L86" s="3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</row>
    <row r="87" spans="1:47" s="2" customFormat="1" ht="30" customHeight="1" x14ac:dyDescent="0.2">
      <c r="A87" s="26"/>
      <c r="B87" s="27"/>
      <c r="C87" s="26"/>
      <c r="D87" s="26"/>
      <c r="E87" s="191" t="str">
        <f>E9</f>
        <v>SO 06 - Stojiská na nádoby na komunálny odpad a rozšírenie odstavnej plochy pri BD Pugačevova 1399</v>
      </c>
      <c r="F87" s="200"/>
      <c r="G87" s="200"/>
      <c r="H87" s="200"/>
      <c r="I87" s="26"/>
      <c r="J87" s="26"/>
      <c r="K87" s="26"/>
      <c r="L87" s="3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</row>
    <row r="88" spans="1:47" s="2" customFormat="1" ht="6.95" customHeight="1" x14ac:dyDescent="0.2">
      <c r="A88" s="26"/>
      <c r="B88" s="27"/>
      <c r="C88" s="26"/>
      <c r="D88" s="26"/>
      <c r="E88" s="26"/>
      <c r="F88" s="26"/>
      <c r="G88" s="26"/>
      <c r="H88" s="26"/>
      <c r="I88" s="26"/>
      <c r="J88" s="26"/>
      <c r="K88" s="26"/>
      <c r="L88" s="3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</row>
    <row r="89" spans="1:47" s="2" customFormat="1" ht="12" customHeight="1" x14ac:dyDescent="0.2">
      <c r="A89" s="26"/>
      <c r="B89" s="27"/>
      <c r="C89" s="23" t="s">
        <v>17</v>
      </c>
      <c r="D89" s="26"/>
      <c r="E89" s="26"/>
      <c r="F89" s="21" t="str">
        <f>F12</f>
        <v>Humenné</v>
      </c>
      <c r="G89" s="26"/>
      <c r="H89" s="26"/>
      <c r="I89" s="23" t="s">
        <v>19</v>
      </c>
      <c r="J89" s="49" t="str">
        <f>IF(J12="","",J12)</f>
        <v>11. 6. 2021</v>
      </c>
      <c r="K89" s="26"/>
      <c r="L89" s="3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</row>
    <row r="90" spans="1:47" s="2" customFormat="1" ht="6.95" customHeight="1" x14ac:dyDescent="0.2">
      <c r="A90" s="26"/>
      <c r="B90" s="27"/>
      <c r="C90" s="26"/>
      <c r="D90" s="26"/>
      <c r="E90" s="26"/>
      <c r="F90" s="26"/>
      <c r="G90" s="26"/>
      <c r="H90" s="26"/>
      <c r="I90" s="26"/>
      <c r="J90" s="26"/>
      <c r="K90" s="26"/>
      <c r="L90" s="3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</row>
    <row r="91" spans="1:47" s="2" customFormat="1" ht="15.2" customHeight="1" x14ac:dyDescent="0.2">
      <c r="A91" s="26"/>
      <c r="B91" s="27"/>
      <c r="C91" s="23" t="s">
        <v>21</v>
      </c>
      <c r="D91" s="26"/>
      <c r="E91" s="26"/>
      <c r="F91" s="21" t="str">
        <f>E15</f>
        <v>Mesto Humenné</v>
      </c>
      <c r="G91" s="26"/>
      <c r="H91" s="26"/>
      <c r="I91" s="23" t="s">
        <v>27</v>
      </c>
      <c r="J91" s="24" t="str">
        <f>E21</f>
        <v xml:space="preserve"> </v>
      </c>
      <c r="K91" s="26"/>
      <c r="L91" s="3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</row>
    <row r="92" spans="1:47" s="2" customFormat="1" ht="15.2" customHeight="1" x14ac:dyDescent="0.2">
      <c r="A92" s="26"/>
      <c r="B92" s="27"/>
      <c r="C92" s="23" t="s">
        <v>25</v>
      </c>
      <c r="D92" s="26"/>
      <c r="E92" s="26"/>
      <c r="F92" s="21" t="str">
        <f>IF(E18="","",E18)</f>
        <v xml:space="preserve"> </v>
      </c>
      <c r="G92" s="26"/>
      <c r="H92" s="26"/>
      <c r="I92" s="23" t="s">
        <v>29</v>
      </c>
      <c r="J92" s="24" t="str">
        <f>E24</f>
        <v xml:space="preserve"> </v>
      </c>
      <c r="K92" s="26"/>
      <c r="L92" s="3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</row>
    <row r="93" spans="1:47" s="2" customFormat="1" ht="10.35" customHeight="1" x14ac:dyDescent="0.2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3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</row>
    <row r="94" spans="1:47" s="2" customFormat="1" ht="29.25" customHeight="1" x14ac:dyDescent="0.2">
      <c r="A94" s="26"/>
      <c r="B94" s="27"/>
      <c r="C94" s="104" t="s">
        <v>100</v>
      </c>
      <c r="D94" s="96"/>
      <c r="E94" s="96"/>
      <c r="F94" s="96"/>
      <c r="G94" s="96"/>
      <c r="H94" s="96"/>
      <c r="I94" s="96"/>
      <c r="J94" s="105" t="s">
        <v>101</v>
      </c>
      <c r="K94" s="96"/>
      <c r="L94" s="3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</row>
    <row r="95" spans="1:47" s="2" customFormat="1" ht="10.35" customHeight="1" x14ac:dyDescent="0.2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3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</row>
    <row r="96" spans="1:47" s="2" customFormat="1" ht="22.9" customHeight="1" x14ac:dyDescent="0.2">
      <c r="A96" s="26"/>
      <c r="B96" s="27"/>
      <c r="C96" s="106" t="s">
        <v>102</v>
      </c>
      <c r="D96" s="26"/>
      <c r="E96" s="26"/>
      <c r="F96" s="26"/>
      <c r="G96" s="26"/>
      <c r="H96" s="26"/>
      <c r="I96" s="26"/>
      <c r="J96" s="65">
        <f>J124</f>
        <v>0</v>
      </c>
      <c r="K96" s="26"/>
      <c r="L96" s="3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U96" s="14" t="s">
        <v>103</v>
      </c>
    </row>
    <row r="97" spans="1:31" s="9" customFormat="1" ht="24.95" customHeight="1" x14ac:dyDescent="0.2">
      <c r="B97" s="107"/>
      <c r="D97" s="108" t="s">
        <v>270</v>
      </c>
      <c r="E97" s="109"/>
      <c r="F97" s="109"/>
      <c r="G97" s="109"/>
      <c r="H97" s="109"/>
      <c r="I97" s="109"/>
      <c r="J97" s="110">
        <f>J125</f>
        <v>0</v>
      </c>
      <c r="L97" s="107"/>
    </row>
    <row r="98" spans="1:31" s="10" customFormat="1" ht="19.899999999999999" customHeight="1" x14ac:dyDescent="0.2">
      <c r="B98" s="111"/>
      <c r="D98" s="112" t="s">
        <v>352</v>
      </c>
      <c r="E98" s="113"/>
      <c r="F98" s="113"/>
      <c r="G98" s="113"/>
      <c r="H98" s="113"/>
      <c r="I98" s="113"/>
      <c r="J98" s="114">
        <f>J126</f>
        <v>0</v>
      </c>
      <c r="L98" s="111"/>
    </row>
    <row r="99" spans="1:31" s="10" customFormat="1" ht="19.899999999999999" customHeight="1" x14ac:dyDescent="0.2">
      <c r="B99" s="111"/>
      <c r="D99" s="112" t="s">
        <v>617</v>
      </c>
      <c r="E99" s="113"/>
      <c r="F99" s="113"/>
      <c r="G99" s="113"/>
      <c r="H99" s="113"/>
      <c r="I99" s="113"/>
      <c r="J99" s="114">
        <f>J138</f>
        <v>0</v>
      </c>
      <c r="L99" s="111"/>
    </row>
    <row r="100" spans="1:31" s="10" customFormat="1" ht="19.899999999999999" customHeight="1" x14ac:dyDescent="0.2">
      <c r="B100" s="111"/>
      <c r="D100" s="112" t="s">
        <v>106</v>
      </c>
      <c r="E100" s="113"/>
      <c r="F100" s="113"/>
      <c r="G100" s="113"/>
      <c r="H100" s="113"/>
      <c r="I100" s="113"/>
      <c r="J100" s="114">
        <f>J140</f>
        <v>0</v>
      </c>
      <c r="L100" s="111"/>
    </row>
    <row r="101" spans="1:31" s="10" customFormat="1" ht="19.899999999999999" customHeight="1" x14ac:dyDescent="0.2">
      <c r="B101" s="111"/>
      <c r="D101" s="112" t="s">
        <v>107</v>
      </c>
      <c r="E101" s="113"/>
      <c r="F101" s="113"/>
      <c r="G101" s="113"/>
      <c r="H101" s="113"/>
      <c r="I101" s="113"/>
      <c r="J101" s="114">
        <f>J150</f>
        <v>0</v>
      </c>
      <c r="L101" s="111"/>
    </row>
    <row r="102" spans="1:31" s="9" customFormat="1" ht="24.95" customHeight="1" x14ac:dyDescent="0.2">
      <c r="B102" s="107"/>
      <c r="D102" s="108" t="s">
        <v>618</v>
      </c>
      <c r="E102" s="109"/>
      <c r="F102" s="109"/>
      <c r="G102" s="109"/>
      <c r="H102" s="109"/>
      <c r="I102" s="109"/>
      <c r="J102" s="110">
        <f>J155</f>
        <v>0</v>
      </c>
      <c r="L102" s="107"/>
    </row>
    <row r="103" spans="1:31" s="10" customFormat="1" ht="19.899999999999999" customHeight="1" x14ac:dyDescent="0.2">
      <c r="B103" s="111"/>
      <c r="D103" s="112" t="s">
        <v>619</v>
      </c>
      <c r="E103" s="113"/>
      <c r="F103" s="113"/>
      <c r="G103" s="113"/>
      <c r="H103" s="113"/>
      <c r="I103" s="113"/>
      <c r="J103" s="114">
        <f>J156</f>
        <v>0</v>
      </c>
      <c r="L103" s="111"/>
    </row>
    <row r="104" spans="1:31" s="9" customFormat="1" ht="24.95" customHeight="1" x14ac:dyDescent="0.2">
      <c r="B104" s="107"/>
      <c r="D104" s="108" t="s">
        <v>620</v>
      </c>
      <c r="E104" s="109"/>
      <c r="F104" s="109"/>
      <c r="G104" s="109"/>
      <c r="H104" s="109"/>
      <c r="I104" s="109"/>
      <c r="J104" s="110">
        <f>J158</f>
        <v>0</v>
      </c>
      <c r="L104" s="107"/>
    </row>
    <row r="105" spans="1:31" s="2" customFormat="1" ht="21.75" customHeight="1" x14ac:dyDescent="0.2">
      <c r="A105" s="26"/>
      <c r="B105" s="27"/>
      <c r="C105" s="26"/>
      <c r="D105" s="26"/>
      <c r="E105" s="26"/>
      <c r="F105" s="26"/>
      <c r="G105" s="26"/>
      <c r="H105" s="26"/>
      <c r="I105" s="26"/>
      <c r="J105" s="26"/>
      <c r="K105" s="26"/>
      <c r="L105" s="3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</row>
    <row r="106" spans="1:31" s="2" customFormat="1" ht="6.95" customHeight="1" x14ac:dyDescent="0.2">
      <c r="A106" s="26"/>
      <c r="B106" s="41"/>
      <c r="C106" s="42"/>
      <c r="D106" s="42"/>
      <c r="E106" s="42"/>
      <c r="F106" s="42"/>
      <c r="G106" s="42"/>
      <c r="H106" s="42"/>
      <c r="I106" s="42"/>
      <c r="J106" s="42"/>
      <c r="K106" s="42"/>
      <c r="L106" s="3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</row>
    <row r="110" spans="1:31" s="2" customFormat="1" ht="6.95" customHeight="1" x14ac:dyDescent="0.2">
      <c r="A110" s="26"/>
      <c r="B110" s="43"/>
      <c r="C110" s="44"/>
      <c r="D110" s="44"/>
      <c r="E110" s="44"/>
      <c r="F110" s="44"/>
      <c r="G110" s="44"/>
      <c r="H110" s="44"/>
      <c r="I110" s="44"/>
      <c r="J110" s="44"/>
      <c r="K110" s="44"/>
      <c r="L110" s="3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</row>
    <row r="111" spans="1:31" s="2" customFormat="1" ht="24.95" customHeight="1" x14ac:dyDescent="0.2">
      <c r="A111" s="26"/>
      <c r="B111" s="27"/>
      <c r="C111" s="18" t="s">
        <v>109</v>
      </c>
      <c r="D111" s="26"/>
      <c r="E111" s="26"/>
      <c r="F111" s="26"/>
      <c r="G111" s="26"/>
      <c r="H111" s="26"/>
      <c r="I111" s="26"/>
      <c r="J111" s="26"/>
      <c r="K111" s="26"/>
      <c r="L111" s="3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</row>
    <row r="112" spans="1:31" s="2" customFormat="1" ht="6.95" customHeight="1" x14ac:dyDescent="0.2">
      <c r="A112" s="26"/>
      <c r="B112" s="27"/>
      <c r="C112" s="26"/>
      <c r="D112" s="26"/>
      <c r="E112" s="26"/>
      <c r="F112" s="26"/>
      <c r="G112" s="26"/>
      <c r="H112" s="26"/>
      <c r="I112" s="26"/>
      <c r="J112" s="26"/>
      <c r="K112" s="26"/>
      <c r="L112" s="3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</row>
    <row r="113" spans="1:65" s="2" customFormat="1" ht="12" customHeight="1" x14ac:dyDescent="0.2">
      <c r="A113" s="26"/>
      <c r="B113" s="27"/>
      <c r="C113" s="23" t="s">
        <v>13</v>
      </c>
      <c r="D113" s="26"/>
      <c r="E113" s="26"/>
      <c r="F113" s="26"/>
      <c r="G113" s="26"/>
      <c r="H113" s="26"/>
      <c r="I113" s="26"/>
      <c r="J113" s="26"/>
      <c r="K113" s="26"/>
      <c r="L113" s="3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</row>
    <row r="114" spans="1:65" s="2" customFormat="1" ht="16.5" customHeight="1" x14ac:dyDescent="0.2">
      <c r="A114" s="26"/>
      <c r="B114" s="27"/>
      <c r="C114" s="26"/>
      <c r="D114" s="26"/>
      <c r="E114" s="201" t="str">
        <f>E7</f>
        <v>Rekonštrukcia spevnených plôch v rámci Mesta Humenné</v>
      </c>
      <c r="F114" s="202"/>
      <c r="G114" s="202"/>
      <c r="H114" s="202"/>
      <c r="I114" s="26"/>
      <c r="J114" s="26"/>
      <c r="K114" s="26"/>
      <c r="L114" s="3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</row>
    <row r="115" spans="1:65" s="2" customFormat="1" ht="12" customHeight="1" x14ac:dyDescent="0.2">
      <c r="A115" s="26"/>
      <c r="B115" s="27"/>
      <c r="C115" s="23" t="s">
        <v>97</v>
      </c>
      <c r="D115" s="26"/>
      <c r="E115" s="26"/>
      <c r="F115" s="26"/>
      <c r="G115" s="26"/>
      <c r="H115" s="26"/>
      <c r="I115" s="26"/>
      <c r="J115" s="26"/>
      <c r="K115" s="26"/>
      <c r="L115" s="3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</row>
    <row r="116" spans="1:65" s="2" customFormat="1" ht="30" customHeight="1" x14ac:dyDescent="0.2">
      <c r="A116" s="26"/>
      <c r="B116" s="27"/>
      <c r="C116" s="26"/>
      <c r="D116" s="26"/>
      <c r="E116" s="191" t="str">
        <f>E9</f>
        <v>SO 06 - Stojiská na nádoby na komunálny odpad a rozšírenie odstavnej plochy pri BD Pugačevova 1399</v>
      </c>
      <c r="F116" s="200"/>
      <c r="G116" s="200"/>
      <c r="H116" s="200"/>
      <c r="I116" s="26"/>
      <c r="J116" s="26"/>
      <c r="K116" s="26"/>
      <c r="L116" s="3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</row>
    <row r="117" spans="1:65" s="2" customFormat="1" ht="6.95" customHeight="1" x14ac:dyDescent="0.2">
      <c r="A117" s="26"/>
      <c r="B117" s="27"/>
      <c r="C117" s="26"/>
      <c r="D117" s="26"/>
      <c r="E117" s="26"/>
      <c r="F117" s="26"/>
      <c r="G117" s="26"/>
      <c r="H117" s="26"/>
      <c r="I117" s="26"/>
      <c r="J117" s="26"/>
      <c r="K117" s="26"/>
      <c r="L117" s="3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</row>
    <row r="118" spans="1:65" s="2" customFormat="1" ht="12" customHeight="1" x14ac:dyDescent="0.2">
      <c r="A118" s="26"/>
      <c r="B118" s="27"/>
      <c r="C118" s="23" t="s">
        <v>17</v>
      </c>
      <c r="D118" s="26"/>
      <c r="E118" s="26"/>
      <c r="F118" s="21" t="str">
        <f>F12</f>
        <v>Humenné</v>
      </c>
      <c r="G118" s="26"/>
      <c r="H118" s="26"/>
      <c r="I118" s="23" t="s">
        <v>19</v>
      </c>
      <c r="J118" s="49" t="str">
        <f>IF(J12="","",J12)</f>
        <v>11. 6. 2021</v>
      </c>
      <c r="K118" s="26"/>
      <c r="L118" s="3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</row>
    <row r="119" spans="1:65" s="2" customFormat="1" ht="6.95" customHeight="1" x14ac:dyDescent="0.2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3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</row>
    <row r="120" spans="1:65" s="2" customFormat="1" ht="15.2" customHeight="1" x14ac:dyDescent="0.2">
      <c r="A120" s="26"/>
      <c r="B120" s="27"/>
      <c r="C120" s="23" t="s">
        <v>21</v>
      </c>
      <c r="D120" s="26"/>
      <c r="E120" s="26"/>
      <c r="F120" s="21" t="str">
        <f>E15</f>
        <v>Mesto Humenné</v>
      </c>
      <c r="G120" s="26"/>
      <c r="H120" s="26"/>
      <c r="I120" s="23" t="s">
        <v>27</v>
      </c>
      <c r="J120" s="24" t="str">
        <f>E21</f>
        <v xml:space="preserve"> </v>
      </c>
      <c r="K120" s="26"/>
      <c r="L120" s="3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</row>
    <row r="121" spans="1:65" s="2" customFormat="1" ht="15.2" customHeight="1" x14ac:dyDescent="0.2">
      <c r="A121" s="26"/>
      <c r="B121" s="27"/>
      <c r="C121" s="23" t="s">
        <v>25</v>
      </c>
      <c r="D121" s="26"/>
      <c r="E121" s="26"/>
      <c r="F121" s="21" t="str">
        <f>IF(E18="","",E18)</f>
        <v xml:space="preserve"> </v>
      </c>
      <c r="G121" s="26"/>
      <c r="H121" s="26"/>
      <c r="I121" s="23" t="s">
        <v>29</v>
      </c>
      <c r="J121" s="24" t="str">
        <f>E24</f>
        <v xml:space="preserve"> </v>
      </c>
      <c r="K121" s="26"/>
      <c r="L121" s="3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</row>
    <row r="122" spans="1:65" s="2" customFormat="1" ht="10.35" customHeight="1" x14ac:dyDescent="0.2">
      <c r="A122" s="26"/>
      <c r="B122" s="27"/>
      <c r="C122" s="26"/>
      <c r="D122" s="26"/>
      <c r="E122" s="26"/>
      <c r="F122" s="26"/>
      <c r="G122" s="26"/>
      <c r="H122" s="26"/>
      <c r="I122" s="26"/>
      <c r="J122" s="26"/>
      <c r="K122" s="26"/>
      <c r="L122" s="3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</row>
    <row r="123" spans="1:65" s="11" customFormat="1" ht="29.25" customHeight="1" x14ac:dyDescent="0.2">
      <c r="A123" s="115"/>
      <c r="B123" s="116"/>
      <c r="C123" s="117" t="s">
        <v>110</v>
      </c>
      <c r="D123" s="118" t="s">
        <v>56</v>
      </c>
      <c r="E123" s="118" t="s">
        <v>52</v>
      </c>
      <c r="F123" s="118" t="s">
        <v>53</v>
      </c>
      <c r="G123" s="118" t="s">
        <v>111</v>
      </c>
      <c r="H123" s="118" t="s">
        <v>112</v>
      </c>
      <c r="I123" s="118" t="s">
        <v>113</v>
      </c>
      <c r="J123" s="119" t="s">
        <v>101</v>
      </c>
      <c r="K123" s="120" t="s">
        <v>114</v>
      </c>
      <c r="L123" s="121"/>
      <c r="M123" s="56" t="s">
        <v>1</v>
      </c>
      <c r="N123" s="57" t="s">
        <v>35</v>
      </c>
      <c r="O123" s="57" t="s">
        <v>115</v>
      </c>
      <c r="P123" s="57" t="s">
        <v>116</v>
      </c>
      <c r="Q123" s="57" t="s">
        <v>117</v>
      </c>
      <c r="R123" s="57" t="s">
        <v>118</v>
      </c>
      <c r="S123" s="57" t="s">
        <v>119</v>
      </c>
      <c r="T123" s="58" t="s">
        <v>120</v>
      </c>
      <c r="U123" s="115"/>
      <c r="V123" s="115"/>
      <c r="W123" s="115"/>
      <c r="X123" s="115"/>
      <c r="Y123" s="115"/>
      <c r="Z123" s="115"/>
      <c r="AA123" s="115"/>
      <c r="AB123" s="115"/>
      <c r="AC123" s="115"/>
      <c r="AD123" s="115"/>
      <c r="AE123" s="115"/>
    </row>
    <row r="124" spans="1:65" s="2" customFormat="1" ht="22.9" customHeight="1" x14ac:dyDescent="0.25">
      <c r="A124" s="26"/>
      <c r="B124" s="27"/>
      <c r="C124" s="63" t="s">
        <v>102</v>
      </c>
      <c r="D124" s="26"/>
      <c r="E124" s="26"/>
      <c r="F124" s="26"/>
      <c r="G124" s="26"/>
      <c r="H124" s="26"/>
      <c r="I124" s="26"/>
      <c r="J124" s="122">
        <f>BK124</f>
        <v>0</v>
      </c>
      <c r="K124" s="26"/>
      <c r="L124" s="27"/>
      <c r="M124" s="59"/>
      <c r="N124" s="50"/>
      <c r="O124" s="60"/>
      <c r="P124" s="123">
        <f>P125+P155+P158</f>
        <v>76.736821000000006</v>
      </c>
      <c r="Q124" s="60"/>
      <c r="R124" s="123">
        <f>R125+R155+R158</f>
        <v>20.218257000000001</v>
      </c>
      <c r="S124" s="60"/>
      <c r="T124" s="124">
        <f>T125+T155+T158</f>
        <v>1.1000000000000001</v>
      </c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T124" s="14" t="s">
        <v>70</v>
      </c>
      <c r="AU124" s="14" t="s">
        <v>103</v>
      </c>
      <c r="BK124" s="125">
        <f>BK125+BK155+BK158</f>
        <v>0</v>
      </c>
    </row>
    <row r="125" spans="1:65" s="12" customFormat="1" ht="25.9" customHeight="1" x14ac:dyDescent="0.2">
      <c r="B125" s="126"/>
      <c r="D125" s="127" t="s">
        <v>70</v>
      </c>
      <c r="E125" s="128" t="s">
        <v>121</v>
      </c>
      <c r="F125" s="128" t="s">
        <v>271</v>
      </c>
      <c r="J125" s="129">
        <f>BK125</f>
        <v>0</v>
      </c>
      <c r="L125" s="126"/>
      <c r="M125" s="130"/>
      <c r="N125" s="131"/>
      <c r="O125" s="131"/>
      <c r="P125" s="132">
        <f>P126+P138+P140+P150</f>
        <v>70.323821000000009</v>
      </c>
      <c r="Q125" s="131"/>
      <c r="R125" s="132">
        <f>R126+R138+R140+R150</f>
        <v>20.200457</v>
      </c>
      <c r="S125" s="131"/>
      <c r="T125" s="133">
        <f>T126+T138+T140+T150</f>
        <v>1.1000000000000001</v>
      </c>
      <c r="AR125" s="127" t="s">
        <v>79</v>
      </c>
      <c r="AT125" s="134" t="s">
        <v>70</v>
      </c>
      <c r="AU125" s="134" t="s">
        <v>71</v>
      </c>
      <c r="AY125" s="127" t="s">
        <v>123</v>
      </c>
      <c r="BK125" s="135">
        <f>BK126+BK138+BK140+BK150</f>
        <v>0</v>
      </c>
    </row>
    <row r="126" spans="1:65" s="12" customFormat="1" ht="22.9" customHeight="1" x14ac:dyDescent="0.2">
      <c r="B126" s="126"/>
      <c r="D126" s="127" t="s">
        <v>70</v>
      </c>
      <c r="E126" s="136" t="s">
        <v>79</v>
      </c>
      <c r="F126" s="136" t="s">
        <v>353</v>
      </c>
      <c r="J126" s="137">
        <f>BK126</f>
        <v>0</v>
      </c>
      <c r="L126" s="126"/>
      <c r="M126" s="130"/>
      <c r="N126" s="131"/>
      <c r="O126" s="131"/>
      <c r="P126" s="132">
        <f>SUM(P127:P137)</f>
        <v>22.752309</v>
      </c>
      <c r="Q126" s="131"/>
      <c r="R126" s="132">
        <f>SUM(R127:R137)</f>
        <v>1.5000100000000001</v>
      </c>
      <c r="S126" s="131"/>
      <c r="T126" s="133">
        <f>SUM(T127:T137)</f>
        <v>0</v>
      </c>
      <c r="AR126" s="127" t="s">
        <v>79</v>
      </c>
      <c r="AT126" s="134" t="s">
        <v>70</v>
      </c>
      <c r="AU126" s="134" t="s">
        <v>79</v>
      </c>
      <c r="AY126" s="127" t="s">
        <v>123</v>
      </c>
      <c r="BK126" s="135">
        <f>SUM(BK127:BK137)</f>
        <v>0</v>
      </c>
    </row>
    <row r="127" spans="1:65" s="2" customFormat="1" ht="14.45" customHeight="1" x14ac:dyDescent="0.2">
      <c r="A127" s="26"/>
      <c r="B127" s="138"/>
      <c r="C127" s="139" t="s">
        <v>218</v>
      </c>
      <c r="D127" s="139" t="s">
        <v>125</v>
      </c>
      <c r="E127" s="140" t="s">
        <v>621</v>
      </c>
      <c r="F127" s="141" t="s">
        <v>622</v>
      </c>
      <c r="G127" s="142" t="s">
        <v>128</v>
      </c>
      <c r="H127" s="143">
        <v>1.5</v>
      </c>
      <c r="I127" s="144"/>
      <c r="J127" s="144">
        <f t="shared" ref="J127:J137" si="0">ROUND(I127*H127,2)</f>
        <v>0</v>
      </c>
      <c r="K127" s="145"/>
      <c r="L127" s="27"/>
      <c r="M127" s="146" t="s">
        <v>1</v>
      </c>
      <c r="N127" s="147" t="s">
        <v>37</v>
      </c>
      <c r="O127" s="148">
        <v>0.16300000000000001</v>
      </c>
      <c r="P127" s="148">
        <f t="shared" ref="P127:P137" si="1">O127*H127</f>
        <v>0.2445</v>
      </c>
      <c r="Q127" s="148">
        <v>0</v>
      </c>
      <c r="R127" s="148">
        <f t="shared" ref="R127:R137" si="2">Q127*H127</f>
        <v>0</v>
      </c>
      <c r="S127" s="148">
        <v>0</v>
      </c>
      <c r="T127" s="149">
        <f t="shared" ref="T127:T137" si="3">S127*H127</f>
        <v>0</v>
      </c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R127" s="150" t="s">
        <v>129</v>
      </c>
      <c r="AT127" s="150" t="s">
        <v>125</v>
      </c>
      <c r="AU127" s="150" t="s">
        <v>130</v>
      </c>
      <c r="AY127" s="14" t="s">
        <v>123</v>
      </c>
      <c r="BE127" s="151">
        <f t="shared" ref="BE127:BE137" si="4">IF(N127="základná",J127,0)</f>
        <v>0</v>
      </c>
      <c r="BF127" s="151">
        <f t="shared" ref="BF127:BF137" si="5">IF(N127="znížená",J127,0)</f>
        <v>0</v>
      </c>
      <c r="BG127" s="151">
        <f t="shared" ref="BG127:BG137" si="6">IF(N127="zákl. prenesená",J127,0)</f>
        <v>0</v>
      </c>
      <c r="BH127" s="151">
        <f t="shared" ref="BH127:BH137" si="7">IF(N127="zníž. prenesená",J127,0)</f>
        <v>0</v>
      </c>
      <c r="BI127" s="151">
        <f t="shared" ref="BI127:BI137" si="8">IF(N127="nulová",J127,0)</f>
        <v>0</v>
      </c>
      <c r="BJ127" s="14" t="s">
        <v>130</v>
      </c>
      <c r="BK127" s="151">
        <f t="shared" ref="BK127:BK137" si="9">ROUND(I127*H127,2)</f>
        <v>0</v>
      </c>
      <c r="BL127" s="14" t="s">
        <v>129</v>
      </c>
      <c r="BM127" s="150" t="s">
        <v>623</v>
      </c>
    </row>
    <row r="128" spans="1:65" s="2" customFormat="1" ht="24.2" customHeight="1" x14ac:dyDescent="0.2">
      <c r="A128" s="26"/>
      <c r="B128" s="138"/>
      <c r="C128" s="139" t="s">
        <v>222</v>
      </c>
      <c r="D128" s="139" t="s">
        <v>125</v>
      </c>
      <c r="E128" s="140" t="s">
        <v>624</v>
      </c>
      <c r="F128" s="141" t="s">
        <v>625</v>
      </c>
      <c r="G128" s="142" t="s">
        <v>241</v>
      </c>
      <c r="H128" s="143">
        <v>1</v>
      </c>
      <c r="I128" s="144"/>
      <c r="J128" s="144">
        <f t="shared" si="0"/>
        <v>0</v>
      </c>
      <c r="K128" s="145"/>
      <c r="L128" s="27"/>
      <c r="M128" s="146" t="s">
        <v>1</v>
      </c>
      <c r="N128" s="147" t="s">
        <v>37</v>
      </c>
      <c r="O128" s="148">
        <v>1.57</v>
      </c>
      <c r="P128" s="148">
        <f t="shared" si="1"/>
        <v>1.57</v>
      </c>
      <c r="Q128" s="148">
        <v>1.0000000000000001E-5</v>
      </c>
      <c r="R128" s="148">
        <f t="shared" si="2"/>
        <v>1.0000000000000001E-5</v>
      </c>
      <c r="S128" s="148">
        <v>0</v>
      </c>
      <c r="T128" s="149">
        <f t="shared" si="3"/>
        <v>0</v>
      </c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R128" s="150" t="s">
        <v>129</v>
      </c>
      <c r="AT128" s="150" t="s">
        <v>125</v>
      </c>
      <c r="AU128" s="150" t="s">
        <v>130</v>
      </c>
      <c r="AY128" s="14" t="s">
        <v>123</v>
      </c>
      <c r="BE128" s="151">
        <f t="shared" si="4"/>
        <v>0</v>
      </c>
      <c r="BF128" s="151">
        <f t="shared" si="5"/>
        <v>0</v>
      </c>
      <c r="BG128" s="151">
        <f t="shared" si="6"/>
        <v>0</v>
      </c>
      <c r="BH128" s="151">
        <f t="shared" si="7"/>
        <v>0</v>
      </c>
      <c r="BI128" s="151">
        <f t="shared" si="8"/>
        <v>0</v>
      </c>
      <c r="BJ128" s="14" t="s">
        <v>130</v>
      </c>
      <c r="BK128" s="151">
        <f t="shared" si="9"/>
        <v>0</v>
      </c>
      <c r="BL128" s="14" t="s">
        <v>129</v>
      </c>
      <c r="BM128" s="150" t="s">
        <v>626</v>
      </c>
    </row>
    <row r="129" spans="1:65" s="2" customFormat="1" ht="24.2" customHeight="1" x14ac:dyDescent="0.2">
      <c r="A129" s="26"/>
      <c r="B129" s="138"/>
      <c r="C129" s="139" t="s">
        <v>79</v>
      </c>
      <c r="D129" s="139" t="s">
        <v>125</v>
      </c>
      <c r="E129" s="140" t="s">
        <v>274</v>
      </c>
      <c r="F129" s="141" t="s">
        <v>275</v>
      </c>
      <c r="G129" s="142" t="s">
        <v>146</v>
      </c>
      <c r="H129" s="143">
        <v>23.8</v>
      </c>
      <c r="I129" s="144"/>
      <c r="J129" s="144">
        <f t="shared" si="0"/>
        <v>0</v>
      </c>
      <c r="K129" s="145"/>
      <c r="L129" s="27"/>
      <c r="M129" s="146" t="s">
        <v>1</v>
      </c>
      <c r="N129" s="147" t="s">
        <v>37</v>
      </c>
      <c r="O129" s="148">
        <v>0.46</v>
      </c>
      <c r="P129" s="148">
        <f t="shared" si="1"/>
        <v>10.948</v>
      </c>
      <c r="Q129" s="148">
        <v>0</v>
      </c>
      <c r="R129" s="148">
        <f t="shared" si="2"/>
        <v>0</v>
      </c>
      <c r="S129" s="148">
        <v>0</v>
      </c>
      <c r="T129" s="149">
        <f t="shared" si="3"/>
        <v>0</v>
      </c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R129" s="150" t="s">
        <v>129</v>
      </c>
      <c r="AT129" s="150" t="s">
        <v>125</v>
      </c>
      <c r="AU129" s="150" t="s">
        <v>130</v>
      </c>
      <c r="AY129" s="14" t="s">
        <v>123</v>
      </c>
      <c r="BE129" s="151">
        <f t="shared" si="4"/>
        <v>0</v>
      </c>
      <c r="BF129" s="151">
        <f t="shared" si="5"/>
        <v>0</v>
      </c>
      <c r="BG129" s="151">
        <f t="shared" si="6"/>
        <v>0</v>
      </c>
      <c r="BH129" s="151">
        <f t="shared" si="7"/>
        <v>0</v>
      </c>
      <c r="BI129" s="151">
        <f t="shared" si="8"/>
        <v>0</v>
      </c>
      <c r="BJ129" s="14" t="s">
        <v>130</v>
      </c>
      <c r="BK129" s="151">
        <f t="shared" si="9"/>
        <v>0</v>
      </c>
      <c r="BL129" s="14" t="s">
        <v>129</v>
      </c>
      <c r="BM129" s="150" t="s">
        <v>627</v>
      </c>
    </row>
    <row r="130" spans="1:65" s="2" customFormat="1" ht="14.45" customHeight="1" x14ac:dyDescent="0.2">
      <c r="A130" s="26"/>
      <c r="B130" s="138"/>
      <c r="C130" s="139" t="s">
        <v>211</v>
      </c>
      <c r="D130" s="139" t="s">
        <v>125</v>
      </c>
      <c r="E130" s="140" t="s">
        <v>628</v>
      </c>
      <c r="F130" s="141" t="s">
        <v>629</v>
      </c>
      <c r="G130" s="142" t="s">
        <v>146</v>
      </c>
      <c r="H130" s="143">
        <v>0.5</v>
      </c>
      <c r="I130" s="144"/>
      <c r="J130" s="144">
        <f t="shared" si="0"/>
        <v>0</v>
      </c>
      <c r="K130" s="145"/>
      <c r="L130" s="27"/>
      <c r="M130" s="146" t="s">
        <v>1</v>
      </c>
      <c r="N130" s="147" t="s">
        <v>37</v>
      </c>
      <c r="O130" s="148">
        <v>0</v>
      </c>
      <c r="P130" s="148">
        <f t="shared" si="1"/>
        <v>0</v>
      </c>
      <c r="Q130" s="148">
        <v>0</v>
      </c>
      <c r="R130" s="148">
        <f t="shared" si="2"/>
        <v>0</v>
      </c>
      <c r="S130" s="148">
        <v>0</v>
      </c>
      <c r="T130" s="149">
        <f t="shared" si="3"/>
        <v>0</v>
      </c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R130" s="150" t="s">
        <v>129</v>
      </c>
      <c r="AT130" s="150" t="s">
        <v>125</v>
      </c>
      <c r="AU130" s="150" t="s">
        <v>130</v>
      </c>
      <c r="AY130" s="14" t="s">
        <v>123</v>
      </c>
      <c r="BE130" s="151">
        <f t="shared" si="4"/>
        <v>0</v>
      </c>
      <c r="BF130" s="151">
        <f t="shared" si="5"/>
        <v>0</v>
      </c>
      <c r="BG130" s="151">
        <f t="shared" si="6"/>
        <v>0</v>
      </c>
      <c r="BH130" s="151">
        <f t="shared" si="7"/>
        <v>0</v>
      </c>
      <c r="BI130" s="151">
        <f t="shared" si="8"/>
        <v>0</v>
      </c>
      <c r="BJ130" s="14" t="s">
        <v>130</v>
      </c>
      <c r="BK130" s="151">
        <f t="shared" si="9"/>
        <v>0</v>
      </c>
      <c r="BL130" s="14" t="s">
        <v>129</v>
      </c>
      <c r="BM130" s="150" t="s">
        <v>630</v>
      </c>
    </row>
    <row r="131" spans="1:65" s="2" customFormat="1" ht="14.45" customHeight="1" x14ac:dyDescent="0.2">
      <c r="A131" s="26"/>
      <c r="B131" s="138"/>
      <c r="C131" s="139" t="s">
        <v>7</v>
      </c>
      <c r="D131" s="139" t="s">
        <v>125</v>
      </c>
      <c r="E131" s="140" t="s">
        <v>372</v>
      </c>
      <c r="F131" s="141" t="s">
        <v>373</v>
      </c>
      <c r="G131" s="142" t="s">
        <v>146</v>
      </c>
      <c r="H131" s="143">
        <v>0.5</v>
      </c>
      <c r="I131" s="144"/>
      <c r="J131" s="144">
        <f t="shared" si="0"/>
        <v>0</v>
      </c>
      <c r="K131" s="145"/>
      <c r="L131" s="27"/>
      <c r="M131" s="146" t="s">
        <v>1</v>
      </c>
      <c r="N131" s="147" t="s">
        <v>37</v>
      </c>
      <c r="O131" s="148">
        <v>0</v>
      </c>
      <c r="P131" s="148">
        <f t="shared" si="1"/>
        <v>0</v>
      </c>
      <c r="Q131" s="148">
        <v>0</v>
      </c>
      <c r="R131" s="148">
        <f t="shared" si="2"/>
        <v>0</v>
      </c>
      <c r="S131" s="148">
        <v>0</v>
      </c>
      <c r="T131" s="149">
        <f t="shared" si="3"/>
        <v>0</v>
      </c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R131" s="150" t="s">
        <v>129</v>
      </c>
      <c r="AT131" s="150" t="s">
        <v>125</v>
      </c>
      <c r="AU131" s="150" t="s">
        <v>130</v>
      </c>
      <c r="AY131" s="14" t="s">
        <v>123</v>
      </c>
      <c r="BE131" s="151">
        <f t="shared" si="4"/>
        <v>0</v>
      </c>
      <c r="BF131" s="151">
        <f t="shared" si="5"/>
        <v>0</v>
      </c>
      <c r="BG131" s="151">
        <f t="shared" si="6"/>
        <v>0</v>
      </c>
      <c r="BH131" s="151">
        <f t="shared" si="7"/>
        <v>0</v>
      </c>
      <c r="BI131" s="151">
        <f t="shared" si="8"/>
        <v>0</v>
      </c>
      <c r="BJ131" s="14" t="s">
        <v>130</v>
      </c>
      <c r="BK131" s="151">
        <f t="shared" si="9"/>
        <v>0</v>
      </c>
      <c r="BL131" s="14" t="s">
        <v>129</v>
      </c>
      <c r="BM131" s="150" t="s">
        <v>631</v>
      </c>
    </row>
    <row r="132" spans="1:65" s="2" customFormat="1" ht="37.9" customHeight="1" x14ac:dyDescent="0.2">
      <c r="A132" s="26"/>
      <c r="B132" s="138"/>
      <c r="C132" s="139" t="s">
        <v>12</v>
      </c>
      <c r="D132" s="139" t="s">
        <v>125</v>
      </c>
      <c r="E132" s="140" t="s">
        <v>280</v>
      </c>
      <c r="F132" s="141" t="s">
        <v>281</v>
      </c>
      <c r="G132" s="142" t="s">
        <v>146</v>
      </c>
      <c r="H132" s="143">
        <v>24.3</v>
      </c>
      <c r="I132" s="144"/>
      <c r="J132" s="144">
        <f t="shared" si="0"/>
        <v>0</v>
      </c>
      <c r="K132" s="145"/>
      <c r="L132" s="27"/>
      <c r="M132" s="146" t="s">
        <v>1</v>
      </c>
      <c r="N132" s="147" t="s">
        <v>37</v>
      </c>
      <c r="O132" s="148">
        <v>4.8899999999999999E-2</v>
      </c>
      <c r="P132" s="148">
        <f t="shared" si="1"/>
        <v>1.1882699999999999</v>
      </c>
      <c r="Q132" s="148">
        <v>0</v>
      </c>
      <c r="R132" s="148">
        <f t="shared" si="2"/>
        <v>0</v>
      </c>
      <c r="S132" s="148">
        <v>0</v>
      </c>
      <c r="T132" s="149">
        <f t="shared" si="3"/>
        <v>0</v>
      </c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R132" s="150" t="s">
        <v>129</v>
      </c>
      <c r="AT132" s="150" t="s">
        <v>125</v>
      </c>
      <c r="AU132" s="150" t="s">
        <v>130</v>
      </c>
      <c r="AY132" s="14" t="s">
        <v>123</v>
      </c>
      <c r="BE132" s="151">
        <f t="shared" si="4"/>
        <v>0</v>
      </c>
      <c r="BF132" s="151">
        <f t="shared" si="5"/>
        <v>0</v>
      </c>
      <c r="BG132" s="151">
        <f t="shared" si="6"/>
        <v>0</v>
      </c>
      <c r="BH132" s="151">
        <f t="shared" si="7"/>
        <v>0</v>
      </c>
      <c r="BI132" s="151">
        <f t="shared" si="8"/>
        <v>0</v>
      </c>
      <c r="BJ132" s="14" t="s">
        <v>130</v>
      </c>
      <c r="BK132" s="151">
        <f t="shared" si="9"/>
        <v>0</v>
      </c>
      <c r="BL132" s="14" t="s">
        <v>129</v>
      </c>
      <c r="BM132" s="150" t="s">
        <v>632</v>
      </c>
    </row>
    <row r="133" spans="1:65" s="2" customFormat="1" ht="37.9" customHeight="1" x14ac:dyDescent="0.2">
      <c r="A133" s="26"/>
      <c r="B133" s="138"/>
      <c r="C133" s="139" t="s">
        <v>167</v>
      </c>
      <c r="D133" s="139" t="s">
        <v>125</v>
      </c>
      <c r="E133" s="140" t="s">
        <v>283</v>
      </c>
      <c r="F133" s="141" t="s">
        <v>284</v>
      </c>
      <c r="G133" s="142" t="s">
        <v>146</v>
      </c>
      <c r="H133" s="143">
        <v>170.1</v>
      </c>
      <c r="I133" s="144"/>
      <c r="J133" s="144">
        <f t="shared" si="0"/>
        <v>0</v>
      </c>
      <c r="K133" s="145"/>
      <c r="L133" s="27"/>
      <c r="M133" s="146" t="s">
        <v>1</v>
      </c>
      <c r="N133" s="147" t="s">
        <v>37</v>
      </c>
      <c r="O133" s="148">
        <v>5.3899999999999998E-3</v>
      </c>
      <c r="P133" s="148">
        <f t="shared" si="1"/>
        <v>0.91683899999999996</v>
      </c>
      <c r="Q133" s="148">
        <v>0</v>
      </c>
      <c r="R133" s="148">
        <f t="shared" si="2"/>
        <v>0</v>
      </c>
      <c r="S133" s="148">
        <v>0</v>
      </c>
      <c r="T133" s="149">
        <f t="shared" si="3"/>
        <v>0</v>
      </c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R133" s="150" t="s">
        <v>129</v>
      </c>
      <c r="AT133" s="150" t="s">
        <v>125</v>
      </c>
      <c r="AU133" s="150" t="s">
        <v>130</v>
      </c>
      <c r="AY133" s="14" t="s">
        <v>123</v>
      </c>
      <c r="BE133" s="151">
        <f t="shared" si="4"/>
        <v>0</v>
      </c>
      <c r="BF133" s="151">
        <f t="shared" si="5"/>
        <v>0</v>
      </c>
      <c r="BG133" s="151">
        <f t="shared" si="6"/>
        <v>0</v>
      </c>
      <c r="BH133" s="151">
        <f t="shared" si="7"/>
        <v>0</v>
      </c>
      <c r="BI133" s="151">
        <f t="shared" si="8"/>
        <v>0</v>
      </c>
      <c r="BJ133" s="14" t="s">
        <v>130</v>
      </c>
      <c r="BK133" s="151">
        <f t="shared" si="9"/>
        <v>0</v>
      </c>
      <c r="BL133" s="14" t="s">
        <v>129</v>
      </c>
      <c r="BM133" s="150" t="s">
        <v>633</v>
      </c>
    </row>
    <row r="134" spans="1:65" s="2" customFormat="1" ht="24.2" customHeight="1" x14ac:dyDescent="0.2">
      <c r="A134" s="26"/>
      <c r="B134" s="138"/>
      <c r="C134" s="139" t="s">
        <v>182</v>
      </c>
      <c r="D134" s="139" t="s">
        <v>125</v>
      </c>
      <c r="E134" s="140" t="s">
        <v>286</v>
      </c>
      <c r="F134" s="141" t="s">
        <v>287</v>
      </c>
      <c r="G134" s="142" t="s">
        <v>146</v>
      </c>
      <c r="H134" s="143">
        <v>24.3</v>
      </c>
      <c r="I134" s="144"/>
      <c r="J134" s="144">
        <f t="shared" si="0"/>
        <v>0</v>
      </c>
      <c r="K134" s="145"/>
      <c r="L134" s="27"/>
      <c r="M134" s="146" t="s">
        <v>1</v>
      </c>
      <c r="N134" s="147" t="s">
        <v>37</v>
      </c>
      <c r="O134" s="148">
        <v>8.6999999999999994E-2</v>
      </c>
      <c r="P134" s="148">
        <f t="shared" si="1"/>
        <v>2.1141000000000001</v>
      </c>
      <c r="Q134" s="148">
        <v>0</v>
      </c>
      <c r="R134" s="148">
        <f t="shared" si="2"/>
        <v>0</v>
      </c>
      <c r="S134" s="148">
        <v>0</v>
      </c>
      <c r="T134" s="149">
        <f t="shared" si="3"/>
        <v>0</v>
      </c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R134" s="150" t="s">
        <v>129</v>
      </c>
      <c r="AT134" s="150" t="s">
        <v>125</v>
      </c>
      <c r="AU134" s="150" t="s">
        <v>130</v>
      </c>
      <c r="AY134" s="14" t="s">
        <v>123</v>
      </c>
      <c r="BE134" s="151">
        <f t="shared" si="4"/>
        <v>0</v>
      </c>
      <c r="BF134" s="151">
        <f t="shared" si="5"/>
        <v>0</v>
      </c>
      <c r="BG134" s="151">
        <f t="shared" si="6"/>
        <v>0</v>
      </c>
      <c r="BH134" s="151">
        <f t="shared" si="7"/>
        <v>0</v>
      </c>
      <c r="BI134" s="151">
        <f t="shared" si="8"/>
        <v>0</v>
      </c>
      <c r="BJ134" s="14" t="s">
        <v>130</v>
      </c>
      <c r="BK134" s="151">
        <f t="shared" si="9"/>
        <v>0</v>
      </c>
      <c r="BL134" s="14" t="s">
        <v>129</v>
      </c>
      <c r="BM134" s="150" t="s">
        <v>634</v>
      </c>
    </row>
    <row r="135" spans="1:65" s="2" customFormat="1" ht="24.2" customHeight="1" x14ac:dyDescent="0.2">
      <c r="A135" s="26"/>
      <c r="B135" s="138"/>
      <c r="C135" s="139" t="s">
        <v>186</v>
      </c>
      <c r="D135" s="139" t="s">
        <v>125</v>
      </c>
      <c r="E135" s="140" t="s">
        <v>289</v>
      </c>
      <c r="F135" s="141" t="s">
        <v>290</v>
      </c>
      <c r="G135" s="142" t="s">
        <v>146</v>
      </c>
      <c r="H135" s="143">
        <v>24.3</v>
      </c>
      <c r="I135" s="144"/>
      <c r="J135" s="144">
        <f t="shared" si="0"/>
        <v>0</v>
      </c>
      <c r="K135" s="145"/>
      <c r="L135" s="27"/>
      <c r="M135" s="146" t="s">
        <v>1</v>
      </c>
      <c r="N135" s="147" t="s">
        <v>37</v>
      </c>
      <c r="O135" s="148">
        <v>2.1999999999999999E-2</v>
      </c>
      <c r="P135" s="148">
        <f t="shared" si="1"/>
        <v>0.53459999999999996</v>
      </c>
      <c r="Q135" s="148">
        <v>0</v>
      </c>
      <c r="R135" s="148">
        <f t="shared" si="2"/>
        <v>0</v>
      </c>
      <c r="S135" s="148">
        <v>0</v>
      </c>
      <c r="T135" s="149">
        <f t="shared" si="3"/>
        <v>0</v>
      </c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R135" s="150" t="s">
        <v>129</v>
      </c>
      <c r="AT135" s="150" t="s">
        <v>125</v>
      </c>
      <c r="AU135" s="150" t="s">
        <v>130</v>
      </c>
      <c r="AY135" s="14" t="s">
        <v>123</v>
      </c>
      <c r="BE135" s="151">
        <f t="shared" si="4"/>
        <v>0</v>
      </c>
      <c r="BF135" s="151">
        <f t="shared" si="5"/>
        <v>0</v>
      </c>
      <c r="BG135" s="151">
        <f t="shared" si="6"/>
        <v>0</v>
      </c>
      <c r="BH135" s="151">
        <f t="shared" si="7"/>
        <v>0</v>
      </c>
      <c r="BI135" s="151">
        <f t="shared" si="8"/>
        <v>0</v>
      </c>
      <c r="BJ135" s="14" t="s">
        <v>130</v>
      </c>
      <c r="BK135" s="151">
        <f t="shared" si="9"/>
        <v>0</v>
      </c>
      <c r="BL135" s="14" t="s">
        <v>129</v>
      </c>
      <c r="BM135" s="150" t="s">
        <v>635</v>
      </c>
    </row>
    <row r="136" spans="1:65" s="2" customFormat="1" ht="14.45" customHeight="1" x14ac:dyDescent="0.2">
      <c r="A136" s="26"/>
      <c r="B136" s="138"/>
      <c r="C136" s="139" t="s">
        <v>190</v>
      </c>
      <c r="D136" s="139" t="s">
        <v>125</v>
      </c>
      <c r="E136" s="140" t="s">
        <v>173</v>
      </c>
      <c r="F136" s="141" t="s">
        <v>174</v>
      </c>
      <c r="G136" s="142" t="s">
        <v>128</v>
      </c>
      <c r="H136" s="143">
        <v>44</v>
      </c>
      <c r="I136" s="144"/>
      <c r="J136" s="144">
        <f t="shared" si="0"/>
        <v>0</v>
      </c>
      <c r="K136" s="145"/>
      <c r="L136" s="27"/>
      <c r="M136" s="146" t="s">
        <v>1</v>
      </c>
      <c r="N136" s="147" t="s">
        <v>37</v>
      </c>
      <c r="O136" s="148">
        <v>0.11899999999999999</v>
      </c>
      <c r="P136" s="148">
        <f t="shared" si="1"/>
        <v>5.2359999999999998</v>
      </c>
      <c r="Q136" s="148">
        <v>0</v>
      </c>
      <c r="R136" s="148">
        <f t="shared" si="2"/>
        <v>0</v>
      </c>
      <c r="S136" s="148">
        <v>0</v>
      </c>
      <c r="T136" s="149">
        <f t="shared" si="3"/>
        <v>0</v>
      </c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R136" s="150" t="s">
        <v>129</v>
      </c>
      <c r="AT136" s="150" t="s">
        <v>125</v>
      </c>
      <c r="AU136" s="150" t="s">
        <v>130</v>
      </c>
      <c r="AY136" s="14" t="s">
        <v>123</v>
      </c>
      <c r="BE136" s="151">
        <f t="shared" si="4"/>
        <v>0</v>
      </c>
      <c r="BF136" s="151">
        <f t="shared" si="5"/>
        <v>0</v>
      </c>
      <c r="BG136" s="151">
        <f t="shared" si="6"/>
        <v>0</v>
      </c>
      <c r="BH136" s="151">
        <f t="shared" si="7"/>
        <v>0</v>
      </c>
      <c r="BI136" s="151">
        <f t="shared" si="8"/>
        <v>0</v>
      </c>
      <c r="BJ136" s="14" t="s">
        <v>130</v>
      </c>
      <c r="BK136" s="151">
        <f t="shared" si="9"/>
        <v>0</v>
      </c>
      <c r="BL136" s="14" t="s">
        <v>129</v>
      </c>
      <c r="BM136" s="150" t="s">
        <v>636</v>
      </c>
    </row>
    <row r="137" spans="1:65" s="2" customFormat="1" ht="24.2" customHeight="1" x14ac:dyDescent="0.2">
      <c r="A137" s="26"/>
      <c r="B137" s="138"/>
      <c r="C137" s="152" t="s">
        <v>194</v>
      </c>
      <c r="D137" s="152" t="s">
        <v>177</v>
      </c>
      <c r="E137" s="153" t="s">
        <v>178</v>
      </c>
      <c r="F137" s="154" t="s">
        <v>179</v>
      </c>
      <c r="G137" s="155" t="s">
        <v>170</v>
      </c>
      <c r="H137" s="156">
        <v>1.5</v>
      </c>
      <c r="I137" s="157"/>
      <c r="J137" s="157">
        <f t="shared" si="0"/>
        <v>0</v>
      </c>
      <c r="K137" s="158"/>
      <c r="L137" s="159"/>
      <c r="M137" s="160" t="s">
        <v>1</v>
      </c>
      <c r="N137" s="161" t="s">
        <v>37</v>
      </c>
      <c r="O137" s="148">
        <v>0</v>
      </c>
      <c r="P137" s="148">
        <f t="shared" si="1"/>
        <v>0</v>
      </c>
      <c r="Q137" s="148">
        <v>1</v>
      </c>
      <c r="R137" s="148">
        <f t="shared" si="2"/>
        <v>1.5</v>
      </c>
      <c r="S137" s="148">
        <v>0</v>
      </c>
      <c r="T137" s="149">
        <f t="shared" si="3"/>
        <v>0</v>
      </c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R137" s="150" t="s">
        <v>156</v>
      </c>
      <c r="AT137" s="150" t="s">
        <v>177</v>
      </c>
      <c r="AU137" s="150" t="s">
        <v>130</v>
      </c>
      <c r="AY137" s="14" t="s">
        <v>123</v>
      </c>
      <c r="BE137" s="151">
        <f t="shared" si="4"/>
        <v>0</v>
      </c>
      <c r="BF137" s="151">
        <f t="shared" si="5"/>
        <v>0</v>
      </c>
      <c r="BG137" s="151">
        <f t="shared" si="6"/>
        <v>0</v>
      </c>
      <c r="BH137" s="151">
        <f t="shared" si="7"/>
        <v>0</v>
      </c>
      <c r="BI137" s="151">
        <f t="shared" si="8"/>
        <v>0</v>
      </c>
      <c r="BJ137" s="14" t="s">
        <v>130</v>
      </c>
      <c r="BK137" s="151">
        <f t="shared" si="9"/>
        <v>0</v>
      </c>
      <c r="BL137" s="14" t="s">
        <v>129</v>
      </c>
      <c r="BM137" s="150" t="s">
        <v>637</v>
      </c>
    </row>
    <row r="138" spans="1:65" s="12" customFormat="1" ht="22.9" customHeight="1" x14ac:dyDescent="0.2">
      <c r="B138" s="126"/>
      <c r="D138" s="127" t="s">
        <v>70</v>
      </c>
      <c r="E138" s="136" t="s">
        <v>130</v>
      </c>
      <c r="F138" s="136" t="s">
        <v>638</v>
      </c>
      <c r="J138" s="137">
        <f>BK138</f>
        <v>0</v>
      </c>
      <c r="L138" s="126"/>
      <c r="M138" s="130"/>
      <c r="N138" s="131"/>
      <c r="O138" s="131"/>
      <c r="P138" s="132">
        <f>P139</f>
        <v>0.35</v>
      </c>
      <c r="Q138" s="131"/>
      <c r="R138" s="132">
        <f>R139</f>
        <v>1.1501399999999999</v>
      </c>
      <c r="S138" s="131"/>
      <c r="T138" s="133">
        <f>T139</f>
        <v>0</v>
      </c>
      <c r="AR138" s="127" t="s">
        <v>79</v>
      </c>
      <c r="AT138" s="134" t="s">
        <v>70</v>
      </c>
      <c r="AU138" s="134" t="s">
        <v>79</v>
      </c>
      <c r="AY138" s="127" t="s">
        <v>123</v>
      </c>
      <c r="BK138" s="135">
        <f>BK139</f>
        <v>0</v>
      </c>
    </row>
    <row r="139" spans="1:65" s="2" customFormat="1" ht="30" customHeight="1" x14ac:dyDescent="0.2">
      <c r="A139" s="26"/>
      <c r="B139" s="138"/>
      <c r="C139" s="139" t="s">
        <v>234</v>
      </c>
      <c r="D139" s="139" t="s">
        <v>125</v>
      </c>
      <c r="E139" s="140" t="s">
        <v>639</v>
      </c>
      <c r="F139" s="141" t="s">
        <v>640</v>
      </c>
      <c r="G139" s="142" t="s">
        <v>146</v>
      </c>
      <c r="H139" s="143">
        <v>0.5</v>
      </c>
      <c r="I139" s="144"/>
      <c r="J139" s="144">
        <f>ROUND(I139*H139,2)</f>
        <v>0</v>
      </c>
      <c r="K139" s="145"/>
      <c r="L139" s="27"/>
      <c r="M139" s="146" t="s">
        <v>1</v>
      </c>
      <c r="N139" s="147" t="s">
        <v>37</v>
      </c>
      <c r="O139" s="148">
        <v>0.7</v>
      </c>
      <c r="P139" s="148">
        <f>O139*H139</f>
        <v>0.35</v>
      </c>
      <c r="Q139" s="148">
        <v>2.3002799999999999</v>
      </c>
      <c r="R139" s="148">
        <f>Q139*H139</f>
        <v>1.1501399999999999</v>
      </c>
      <c r="S139" s="148">
        <v>0</v>
      </c>
      <c r="T139" s="149">
        <f>S139*H139</f>
        <v>0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R139" s="150" t="s">
        <v>129</v>
      </c>
      <c r="AT139" s="150" t="s">
        <v>125</v>
      </c>
      <c r="AU139" s="150" t="s">
        <v>130</v>
      </c>
      <c r="AY139" s="14" t="s">
        <v>123</v>
      </c>
      <c r="BE139" s="151">
        <f>IF(N139="základná",J139,0)</f>
        <v>0</v>
      </c>
      <c r="BF139" s="151">
        <f>IF(N139="znížená",J139,0)</f>
        <v>0</v>
      </c>
      <c r="BG139" s="151">
        <f>IF(N139="zákl. prenesená",J139,0)</f>
        <v>0</v>
      </c>
      <c r="BH139" s="151">
        <f>IF(N139="zníž. prenesená",J139,0)</f>
        <v>0</v>
      </c>
      <c r="BI139" s="151">
        <f>IF(N139="nulová",J139,0)</f>
        <v>0</v>
      </c>
      <c r="BJ139" s="14" t="s">
        <v>130</v>
      </c>
      <c r="BK139" s="151">
        <f>ROUND(I139*H139,2)</f>
        <v>0</v>
      </c>
      <c r="BL139" s="14" t="s">
        <v>129</v>
      </c>
      <c r="BM139" s="150" t="s">
        <v>641</v>
      </c>
    </row>
    <row r="140" spans="1:65" s="12" customFormat="1" ht="22.9" customHeight="1" x14ac:dyDescent="0.2">
      <c r="B140" s="126"/>
      <c r="D140" s="127" t="s">
        <v>70</v>
      </c>
      <c r="E140" s="136" t="s">
        <v>143</v>
      </c>
      <c r="F140" s="136" t="s">
        <v>181</v>
      </c>
      <c r="J140" s="137">
        <f>BK140</f>
        <v>0</v>
      </c>
      <c r="L140" s="126"/>
      <c r="M140" s="130"/>
      <c r="N140" s="131"/>
      <c r="O140" s="131"/>
      <c r="P140" s="132">
        <f>SUM(P141:P149)</f>
        <v>23.465512</v>
      </c>
      <c r="Q140" s="131"/>
      <c r="R140" s="132">
        <f>SUM(R141:R149)</f>
        <v>6.685772</v>
      </c>
      <c r="S140" s="131"/>
      <c r="T140" s="133">
        <f>SUM(T141:T149)</f>
        <v>0</v>
      </c>
      <c r="AR140" s="127" t="s">
        <v>79</v>
      </c>
      <c r="AT140" s="134" t="s">
        <v>70</v>
      </c>
      <c r="AU140" s="134" t="s">
        <v>79</v>
      </c>
      <c r="AY140" s="127" t="s">
        <v>123</v>
      </c>
      <c r="BK140" s="135">
        <f>SUM(BK141:BK149)</f>
        <v>0</v>
      </c>
    </row>
    <row r="141" spans="1:65" s="2" customFormat="1" ht="24.2" customHeight="1" x14ac:dyDescent="0.2">
      <c r="A141" s="26"/>
      <c r="B141" s="138"/>
      <c r="C141" s="139" t="s">
        <v>130</v>
      </c>
      <c r="D141" s="139" t="s">
        <v>125</v>
      </c>
      <c r="E141" s="140" t="s">
        <v>183</v>
      </c>
      <c r="F141" s="141" t="s">
        <v>184</v>
      </c>
      <c r="G141" s="142" t="s">
        <v>128</v>
      </c>
      <c r="H141" s="143">
        <v>44</v>
      </c>
      <c r="I141" s="144"/>
      <c r="J141" s="144">
        <f t="shared" ref="J141:J149" si="10">ROUND(I141*H141,2)</f>
        <v>0</v>
      </c>
      <c r="K141" s="145"/>
      <c r="L141" s="27"/>
      <c r="M141" s="146" t="s">
        <v>1</v>
      </c>
      <c r="N141" s="147" t="s">
        <v>37</v>
      </c>
      <c r="O141" s="148">
        <v>0</v>
      </c>
      <c r="P141" s="148">
        <f t="shared" ref="P141:P149" si="11">O141*H141</f>
        <v>0</v>
      </c>
      <c r="Q141" s="148">
        <v>0</v>
      </c>
      <c r="R141" s="148">
        <f t="shared" ref="R141:R149" si="12">Q141*H141</f>
        <v>0</v>
      </c>
      <c r="S141" s="148">
        <v>0</v>
      </c>
      <c r="T141" s="149">
        <f t="shared" ref="T141:T149" si="13">S141*H141</f>
        <v>0</v>
      </c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R141" s="150" t="s">
        <v>129</v>
      </c>
      <c r="AT141" s="150" t="s">
        <v>125</v>
      </c>
      <c r="AU141" s="150" t="s">
        <v>130</v>
      </c>
      <c r="AY141" s="14" t="s">
        <v>123</v>
      </c>
      <c r="BE141" s="151">
        <f t="shared" ref="BE141:BE149" si="14">IF(N141="základná",J141,0)</f>
        <v>0</v>
      </c>
      <c r="BF141" s="151">
        <f t="shared" ref="BF141:BF149" si="15">IF(N141="znížená",J141,0)</f>
        <v>0</v>
      </c>
      <c r="BG141" s="151">
        <f t="shared" ref="BG141:BG149" si="16">IF(N141="zákl. prenesená",J141,0)</f>
        <v>0</v>
      </c>
      <c r="BH141" s="151">
        <f t="shared" ref="BH141:BH149" si="17">IF(N141="zníž. prenesená",J141,0)</f>
        <v>0</v>
      </c>
      <c r="BI141" s="151">
        <f t="shared" ref="BI141:BI149" si="18">IF(N141="nulová",J141,0)</f>
        <v>0</v>
      </c>
      <c r="BJ141" s="14" t="s">
        <v>130</v>
      </c>
      <c r="BK141" s="151">
        <f t="shared" ref="BK141:BK149" si="19">ROUND(I141*H141,2)</f>
        <v>0</v>
      </c>
      <c r="BL141" s="14" t="s">
        <v>129</v>
      </c>
      <c r="BM141" s="150" t="s">
        <v>642</v>
      </c>
    </row>
    <row r="142" spans="1:65" s="2" customFormat="1" ht="24.2" customHeight="1" x14ac:dyDescent="0.2">
      <c r="A142" s="26"/>
      <c r="B142" s="138"/>
      <c r="C142" s="139" t="s">
        <v>135</v>
      </c>
      <c r="D142" s="139" t="s">
        <v>125</v>
      </c>
      <c r="E142" s="140" t="s">
        <v>187</v>
      </c>
      <c r="F142" s="141" t="s">
        <v>188</v>
      </c>
      <c r="G142" s="142" t="s">
        <v>128</v>
      </c>
      <c r="H142" s="143">
        <v>47.6</v>
      </c>
      <c r="I142" s="144"/>
      <c r="J142" s="144">
        <f t="shared" si="10"/>
        <v>0</v>
      </c>
      <c r="K142" s="145"/>
      <c r="L142" s="27"/>
      <c r="M142" s="146" t="s">
        <v>1</v>
      </c>
      <c r="N142" s="147" t="s">
        <v>37</v>
      </c>
      <c r="O142" s="148">
        <v>0</v>
      </c>
      <c r="P142" s="148">
        <f t="shared" si="11"/>
        <v>0</v>
      </c>
      <c r="Q142" s="148">
        <v>0</v>
      </c>
      <c r="R142" s="148">
        <f t="shared" si="12"/>
        <v>0</v>
      </c>
      <c r="S142" s="148">
        <v>0</v>
      </c>
      <c r="T142" s="149">
        <f t="shared" si="13"/>
        <v>0</v>
      </c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R142" s="150" t="s">
        <v>129</v>
      </c>
      <c r="AT142" s="150" t="s">
        <v>125</v>
      </c>
      <c r="AU142" s="150" t="s">
        <v>130</v>
      </c>
      <c r="AY142" s="14" t="s">
        <v>123</v>
      </c>
      <c r="BE142" s="151">
        <f t="shared" si="14"/>
        <v>0</v>
      </c>
      <c r="BF142" s="151">
        <f t="shared" si="15"/>
        <v>0</v>
      </c>
      <c r="BG142" s="151">
        <f t="shared" si="16"/>
        <v>0</v>
      </c>
      <c r="BH142" s="151">
        <f t="shared" si="17"/>
        <v>0</v>
      </c>
      <c r="BI142" s="151">
        <f t="shared" si="18"/>
        <v>0</v>
      </c>
      <c r="BJ142" s="14" t="s">
        <v>130</v>
      </c>
      <c r="BK142" s="151">
        <f t="shared" si="19"/>
        <v>0</v>
      </c>
      <c r="BL142" s="14" t="s">
        <v>129</v>
      </c>
      <c r="BM142" s="150" t="s">
        <v>643</v>
      </c>
    </row>
    <row r="143" spans="1:65" s="2" customFormat="1" ht="24.2" customHeight="1" x14ac:dyDescent="0.2">
      <c r="A143" s="26"/>
      <c r="B143" s="138"/>
      <c r="C143" s="139" t="s">
        <v>129</v>
      </c>
      <c r="D143" s="139" t="s">
        <v>125</v>
      </c>
      <c r="E143" s="140" t="s">
        <v>191</v>
      </c>
      <c r="F143" s="141" t="s">
        <v>192</v>
      </c>
      <c r="G143" s="142" t="s">
        <v>128</v>
      </c>
      <c r="H143" s="143">
        <v>47.6</v>
      </c>
      <c r="I143" s="144"/>
      <c r="J143" s="144">
        <f t="shared" si="10"/>
        <v>0</v>
      </c>
      <c r="K143" s="145"/>
      <c r="L143" s="27"/>
      <c r="M143" s="146" t="s">
        <v>1</v>
      </c>
      <c r="N143" s="147" t="s">
        <v>37</v>
      </c>
      <c r="O143" s="148">
        <v>0</v>
      </c>
      <c r="P143" s="148">
        <f t="shared" si="11"/>
        <v>0</v>
      </c>
      <c r="Q143" s="148">
        <v>0</v>
      </c>
      <c r="R143" s="148">
        <f t="shared" si="12"/>
        <v>0</v>
      </c>
      <c r="S143" s="148">
        <v>0</v>
      </c>
      <c r="T143" s="149">
        <f t="shared" si="13"/>
        <v>0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R143" s="150" t="s">
        <v>129</v>
      </c>
      <c r="AT143" s="150" t="s">
        <v>125</v>
      </c>
      <c r="AU143" s="150" t="s">
        <v>130</v>
      </c>
      <c r="AY143" s="14" t="s">
        <v>123</v>
      </c>
      <c r="BE143" s="151">
        <f t="shared" si="14"/>
        <v>0</v>
      </c>
      <c r="BF143" s="151">
        <f t="shared" si="15"/>
        <v>0</v>
      </c>
      <c r="BG143" s="151">
        <f t="shared" si="16"/>
        <v>0</v>
      </c>
      <c r="BH143" s="151">
        <f t="shared" si="17"/>
        <v>0</v>
      </c>
      <c r="BI143" s="151">
        <f t="shared" si="18"/>
        <v>0</v>
      </c>
      <c r="BJ143" s="14" t="s">
        <v>130</v>
      </c>
      <c r="BK143" s="151">
        <f t="shared" si="19"/>
        <v>0</v>
      </c>
      <c r="BL143" s="14" t="s">
        <v>129</v>
      </c>
      <c r="BM143" s="150" t="s">
        <v>644</v>
      </c>
    </row>
    <row r="144" spans="1:65" s="2" customFormat="1" ht="24.2" customHeight="1" x14ac:dyDescent="0.2">
      <c r="A144" s="26"/>
      <c r="B144" s="138"/>
      <c r="C144" s="139" t="s">
        <v>143</v>
      </c>
      <c r="D144" s="139" t="s">
        <v>125</v>
      </c>
      <c r="E144" s="140" t="s">
        <v>195</v>
      </c>
      <c r="F144" s="141" t="s">
        <v>196</v>
      </c>
      <c r="G144" s="142" t="s">
        <v>128</v>
      </c>
      <c r="H144" s="143">
        <v>47.6</v>
      </c>
      <c r="I144" s="144"/>
      <c r="J144" s="144">
        <f t="shared" si="10"/>
        <v>0</v>
      </c>
      <c r="K144" s="145"/>
      <c r="L144" s="27"/>
      <c r="M144" s="146" t="s">
        <v>1</v>
      </c>
      <c r="N144" s="147" t="s">
        <v>37</v>
      </c>
      <c r="O144" s="148">
        <v>0</v>
      </c>
      <c r="P144" s="148">
        <f t="shared" si="11"/>
        <v>0</v>
      </c>
      <c r="Q144" s="148">
        <v>0</v>
      </c>
      <c r="R144" s="148">
        <f t="shared" si="12"/>
        <v>0</v>
      </c>
      <c r="S144" s="148">
        <v>0</v>
      </c>
      <c r="T144" s="149">
        <f t="shared" si="13"/>
        <v>0</v>
      </c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R144" s="150" t="s">
        <v>129</v>
      </c>
      <c r="AT144" s="150" t="s">
        <v>125</v>
      </c>
      <c r="AU144" s="150" t="s">
        <v>130</v>
      </c>
      <c r="AY144" s="14" t="s">
        <v>123</v>
      </c>
      <c r="BE144" s="151">
        <f t="shared" si="14"/>
        <v>0</v>
      </c>
      <c r="BF144" s="151">
        <f t="shared" si="15"/>
        <v>0</v>
      </c>
      <c r="BG144" s="151">
        <f t="shared" si="16"/>
        <v>0</v>
      </c>
      <c r="BH144" s="151">
        <f t="shared" si="17"/>
        <v>0</v>
      </c>
      <c r="BI144" s="151">
        <f t="shared" si="18"/>
        <v>0</v>
      </c>
      <c r="BJ144" s="14" t="s">
        <v>130</v>
      </c>
      <c r="BK144" s="151">
        <f t="shared" si="19"/>
        <v>0</v>
      </c>
      <c r="BL144" s="14" t="s">
        <v>129</v>
      </c>
      <c r="BM144" s="150" t="s">
        <v>645</v>
      </c>
    </row>
    <row r="145" spans="1:65" s="2" customFormat="1" ht="24.2" customHeight="1" x14ac:dyDescent="0.2">
      <c r="A145" s="26"/>
      <c r="B145" s="138"/>
      <c r="C145" s="139" t="s">
        <v>243</v>
      </c>
      <c r="D145" s="139" t="s">
        <v>125</v>
      </c>
      <c r="E145" s="140" t="s">
        <v>315</v>
      </c>
      <c r="F145" s="141" t="s">
        <v>316</v>
      </c>
      <c r="G145" s="142" t="s">
        <v>128</v>
      </c>
      <c r="H145" s="143">
        <v>3.6</v>
      </c>
      <c r="I145" s="144"/>
      <c r="J145" s="144">
        <f t="shared" si="10"/>
        <v>0</v>
      </c>
      <c r="K145" s="145"/>
      <c r="L145" s="27"/>
      <c r="M145" s="146" t="s">
        <v>1</v>
      </c>
      <c r="N145" s="147" t="s">
        <v>37</v>
      </c>
      <c r="O145" s="148">
        <v>0</v>
      </c>
      <c r="P145" s="148">
        <f t="shared" si="11"/>
        <v>0</v>
      </c>
      <c r="Q145" s="148">
        <v>0.26577000000000001</v>
      </c>
      <c r="R145" s="148">
        <f t="shared" si="12"/>
        <v>0.95677200000000007</v>
      </c>
      <c r="S145" s="148">
        <v>0</v>
      </c>
      <c r="T145" s="149">
        <f t="shared" si="13"/>
        <v>0</v>
      </c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R145" s="150" t="s">
        <v>129</v>
      </c>
      <c r="AT145" s="150" t="s">
        <v>125</v>
      </c>
      <c r="AU145" s="150" t="s">
        <v>130</v>
      </c>
      <c r="AY145" s="14" t="s">
        <v>123</v>
      </c>
      <c r="BE145" s="151">
        <f t="shared" si="14"/>
        <v>0</v>
      </c>
      <c r="BF145" s="151">
        <f t="shared" si="15"/>
        <v>0</v>
      </c>
      <c r="BG145" s="151">
        <f t="shared" si="16"/>
        <v>0</v>
      </c>
      <c r="BH145" s="151">
        <f t="shared" si="17"/>
        <v>0</v>
      </c>
      <c r="BI145" s="151">
        <f t="shared" si="18"/>
        <v>0</v>
      </c>
      <c r="BJ145" s="14" t="s">
        <v>130</v>
      </c>
      <c r="BK145" s="151">
        <f t="shared" si="19"/>
        <v>0</v>
      </c>
      <c r="BL145" s="14" t="s">
        <v>129</v>
      </c>
      <c r="BM145" s="150" t="s">
        <v>646</v>
      </c>
    </row>
    <row r="146" spans="1:65" s="2" customFormat="1" ht="37.9" customHeight="1" x14ac:dyDescent="0.2">
      <c r="A146" s="26"/>
      <c r="B146" s="138"/>
      <c r="C146" s="139" t="s">
        <v>202</v>
      </c>
      <c r="D146" s="139" t="s">
        <v>125</v>
      </c>
      <c r="E146" s="140" t="s">
        <v>318</v>
      </c>
      <c r="F146" s="141" t="s">
        <v>319</v>
      </c>
      <c r="G146" s="142" t="s">
        <v>128</v>
      </c>
      <c r="H146" s="143">
        <v>3.6</v>
      </c>
      <c r="I146" s="144"/>
      <c r="J146" s="144">
        <f t="shared" si="10"/>
        <v>0</v>
      </c>
      <c r="K146" s="145"/>
      <c r="L146" s="27"/>
      <c r="M146" s="146" t="s">
        <v>1</v>
      </c>
      <c r="N146" s="147" t="s">
        <v>37</v>
      </c>
      <c r="O146" s="148">
        <v>0.70042000000000004</v>
      </c>
      <c r="P146" s="148">
        <f t="shared" si="11"/>
        <v>2.5215120000000004</v>
      </c>
      <c r="Q146" s="148">
        <v>9.2499999999999999E-2</v>
      </c>
      <c r="R146" s="148">
        <f t="shared" si="12"/>
        <v>0.33300000000000002</v>
      </c>
      <c r="S146" s="148">
        <v>0</v>
      </c>
      <c r="T146" s="149">
        <f t="shared" si="13"/>
        <v>0</v>
      </c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R146" s="150" t="s">
        <v>129</v>
      </c>
      <c r="AT146" s="150" t="s">
        <v>125</v>
      </c>
      <c r="AU146" s="150" t="s">
        <v>130</v>
      </c>
      <c r="AY146" s="14" t="s">
        <v>123</v>
      </c>
      <c r="BE146" s="151">
        <f t="shared" si="14"/>
        <v>0</v>
      </c>
      <c r="BF146" s="151">
        <f t="shared" si="15"/>
        <v>0</v>
      </c>
      <c r="BG146" s="151">
        <f t="shared" si="16"/>
        <v>0</v>
      </c>
      <c r="BH146" s="151">
        <f t="shared" si="17"/>
        <v>0</v>
      </c>
      <c r="BI146" s="151">
        <f t="shared" si="18"/>
        <v>0</v>
      </c>
      <c r="BJ146" s="14" t="s">
        <v>130</v>
      </c>
      <c r="BK146" s="151">
        <f t="shared" si="19"/>
        <v>0</v>
      </c>
      <c r="BL146" s="14" t="s">
        <v>129</v>
      </c>
      <c r="BM146" s="150" t="s">
        <v>647</v>
      </c>
    </row>
    <row r="147" spans="1:65" s="2" customFormat="1" ht="14.45" customHeight="1" x14ac:dyDescent="0.2">
      <c r="A147" s="26"/>
      <c r="B147" s="138"/>
      <c r="C147" s="152" t="s">
        <v>206</v>
      </c>
      <c r="D147" s="152" t="s">
        <v>177</v>
      </c>
      <c r="E147" s="153" t="s">
        <v>321</v>
      </c>
      <c r="F147" s="154" t="s">
        <v>322</v>
      </c>
      <c r="G147" s="155" t="s">
        <v>128</v>
      </c>
      <c r="H147" s="156">
        <v>3.6</v>
      </c>
      <c r="I147" s="157"/>
      <c r="J147" s="157">
        <f t="shared" si="10"/>
        <v>0</v>
      </c>
      <c r="K147" s="158"/>
      <c r="L147" s="159"/>
      <c r="M147" s="160" t="s">
        <v>1</v>
      </c>
      <c r="N147" s="161" t="s">
        <v>37</v>
      </c>
      <c r="O147" s="148">
        <v>0</v>
      </c>
      <c r="P147" s="148">
        <f t="shared" si="11"/>
        <v>0</v>
      </c>
      <c r="Q147" s="148">
        <v>0.13</v>
      </c>
      <c r="R147" s="148">
        <f t="shared" si="12"/>
        <v>0.46800000000000003</v>
      </c>
      <c r="S147" s="148">
        <v>0</v>
      </c>
      <c r="T147" s="149">
        <f t="shared" si="13"/>
        <v>0</v>
      </c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R147" s="150" t="s">
        <v>156</v>
      </c>
      <c r="AT147" s="150" t="s">
        <v>177</v>
      </c>
      <c r="AU147" s="150" t="s">
        <v>130</v>
      </c>
      <c r="AY147" s="14" t="s">
        <v>123</v>
      </c>
      <c r="BE147" s="151">
        <f t="shared" si="14"/>
        <v>0</v>
      </c>
      <c r="BF147" s="151">
        <f t="shared" si="15"/>
        <v>0</v>
      </c>
      <c r="BG147" s="151">
        <f t="shared" si="16"/>
        <v>0</v>
      </c>
      <c r="BH147" s="151">
        <f t="shared" si="17"/>
        <v>0</v>
      </c>
      <c r="BI147" s="151">
        <f t="shared" si="18"/>
        <v>0</v>
      </c>
      <c r="BJ147" s="14" t="s">
        <v>130</v>
      </c>
      <c r="BK147" s="151">
        <f t="shared" si="19"/>
        <v>0</v>
      </c>
      <c r="BL147" s="14" t="s">
        <v>129</v>
      </c>
      <c r="BM147" s="150" t="s">
        <v>648</v>
      </c>
    </row>
    <row r="148" spans="1:65" s="2" customFormat="1" ht="37.9" customHeight="1" x14ac:dyDescent="0.2">
      <c r="A148" s="26"/>
      <c r="B148" s="138"/>
      <c r="C148" s="139" t="s">
        <v>148</v>
      </c>
      <c r="D148" s="139" t="s">
        <v>125</v>
      </c>
      <c r="E148" s="140" t="s">
        <v>199</v>
      </c>
      <c r="F148" s="141" t="s">
        <v>200</v>
      </c>
      <c r="G148" s="142" t="s">
        <v>128</v>
      </c>
      <c r="H148" s="143">
        <v>44</v>
      </c>
      <c r="I148" s="144"/>
      <c r="J148" s="144">
        <f t="shared" si="10"/>
        <v>0</v>
      </c>
      <c r="K148" s="145"/>
      <c r="L148" s="27"/>
      <c r="M148" s="146" t="s">
        <v>1</v>
      </c>
      <c r="N148" s="147" t="s">
        <v>37</v>
      </c>
      <c r="O148" s="148">
        <v>0.47599999999999998</v>
      </c>
      <c r="P148" s="148">
        <f t="shared" si="11"/>
        <v>20.943999999999999</v>
      </c>
      <c r="Q148" s="148">
        <v>0.112</v>
      </c>
      <c r="R148" s="148">
        <f t="shared" si="12"/>
        <v>4.9279999999999999</v>
      </c>
      <c r="S148" s="148">
        <v>0</v>
      </c>
      <c r="T148" s="149">
        <f t="shared" si="13"/>
        <v>0</v>
      </c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R148" s="150" t="s">
        <v>129</v>
      </c>
      <c r="AT148" s="150" t="s">
        <v>125</v>
      </c>
      <c r="AU148" s="150" t="s">
        <v>130</v>
      </c>
      <c r="AY148" s="14" t="s">
        <v>123</v>
      </c>
      <c r="BE148" s="151">
        <f t="shared" si="14"/>
        <v>0</v>
      </c>
      <c r="BF148" s="151">
        <f t="shared" si="15"/>
        <v>0</v>
      </c>
      <c r="BG148" s="151">
        <f t="shared" si="16"/>
        <v>0</v>
      </c>
      <c r="BH148" s="151">
        <f t="shared" si="17"/>
        <v>0</v>
      </c>
      <c r="BI148" s="151">
        <f t="shared" si="18"/>
        <v>0</v>
      </c>
      <c r="BJ148" s="14" t="s">
        <v>130</v>
      </c>
      <c r="BK148" s="151">
        <f t="shared" si="19"/>
        <v>0</v>
      </c>
      <c r="BL148" s="14" t="s">
        <v>129</v>
      </c>
      <c r="BM148" s="150" t="s">
        <v>649</v>
      </c>
    </row>
    <row r="149" spans="1:65" s="2" customFormat="1" ht="14.45" customHeight="1" x14ac:dyDescent="0.2">
      <c r="A149" s="26"/>
      <c r="B149" s="138"/>
      <c r="C149" s="152" t="s">
        <v>152</v>
      </c>
      <c r="D149" s="152" t="s">
        <v>177</v>
      </c>
      <c r="E149" s="153" t="s">
        <v>203</v>
      </c>
      <c r="F149" s="154" t="s">
        <v>204</v>
      </c>
      <c r="G149" s="155" t="s">
        <v>128</v>
      </c>
      <c r="H149" s="156">
        <v>44</v>
      </c>
      <c r="I149" s="157"/>
      <c r="J149" s="157">
        <f t="shared" si="10"/>
        <v>0</v>
      </c>
      <c r="K149" s="158"/>
      <c r="L149" s="159"/>
      <c r="M149" s="160" t="s">
        <v>1</v>
      </c>
      <c r="N149" s="161" t="s">
        <v>37</v>
      </c>
      <c r="O149" s="148">
        <v>0</v>
      </c>
      <c r="P149" s="148">
        <f t="shared" si="11"/>
        <v>0</v>
      </c>
      <c r="Q149" s="148">
        <v>0</v>
      </c>
      <c r="R149" s="148">
        <f t="shared" si="12"/>
        <v>0</v>
      </c>
      <c r="S149" s="148">
        <v>0</v>
      </c>
      <c r="T149" s="149">
        <f t="shared" si="13"/>
        <v>0</v>
      </c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R149" s="150" t="s">
        <v>156</v>
      </c>
      <c r="AT149" s="150" t="s">
        <v>177</v>
      </c>
      <c r="AU149" s="150" t="s">
        <v>130</v>
      </c>
      <c r="AY149" s="14" t="s">
        <v>123</v>
      </c>
      <c r="BE149" s="151">
        <f t="shared" si="14"/>
        <v>0</v>
      </c>
      <c r="BF149" s="151">
        <f t="shared" si="15"/>
        <v>0</v>
      </c>
      <c r="BG149" s="151">
        <f t="shared" si="16"/>
        <v>0</v>
      </c>
      <c r="BH149" s="151">
        <f t="shared" si="17"/>
        <v>0</v>
      </c>
      <c r="BI149" s="151">
        <f t="shared" si="18"/>
        <v>0</v>
      </c>
      <c r="BJ149" s="14" t="s">
        <v>130</v>
      </c>
      <c r="BK149" s="151">
        <f t="shared" si="19"/>
        <v>0</v>
      </c>
      <c r="BL149" s="14" t="s">
        <v>129</v>
      </c>
      <c r="BM149" s="150" t="s">
        <v>650</v>
      </c>
    </row>
    <row r="150" spans="1:65" s="12" customFormat="1" ht="22.9" customHeight="1" x14ac:dyDescent="0.2">
      <c r="B150" s="126"/>
      <c r="D150" s="127" t="s">
        <v>70</v>
      </c>
      <c r="E150" s="136" t="s">
        <v>160</v>
      </c>
      <c r="F150" s="136" t="s">
        <v>210</v>
      </c>
      <c r="J150" s="137">
        <f>BK150</f>
        <v>0</v>
      </c>
      <c r="L150" s="126"/>
      <c r="M150" s="130"/>
      <c r="N150" s="131"/>
      <c r="O150" s="131"/>
      <c r="P150" s="132">
        <f>SUM(P151:P154)</f>
        <v>23.756</v>
      </c>
      <c r="Q150" s="131"/>
      <c r="R150" s="132">
        <f>SUM(R151:R154)</f>
        <v>10.864535</v>
      </c>
      <c r="S150" s="131"/>
      <c r="T150" s="133">
        <f>SUM(T151:T154)</f>
        <v>1.1000000000000001</v>
      </c>
      <c r="AR150" s="127" t="s">
        <v>79</v>
      </c>
      <c r="AT150" s="134" t="s">
        <v>70</v>
      </c>
      <c r="AU150" s="134" t="s">
        <v>79</v>
      </c>
      <c r="AY150" s="127" t="s">
        <v>123</v>
      </c>
      <c r="BK150" s="135">
        <f>SUM(BK151:BK154)</f>
        <v>0</v>
      </c>
    </row>
    <row r="151" spans="1:65" s="2" customFormat="1" ht="24.2" customHeight="1" x14ac:dyDescent="0.2">
      <c r="A151" s="26"/>
      <c r="B151" s="138"/>
      <c r="C151" s="139" t="s">
        <v>156</v>
      </c>
      <c r="D151" s="139" t="s">
        <v>125</v>
      </c>
      <c r="E151" s="140" t="s">
        <v>336</v>
      </c>
      <c r="F151" s="141" t="s">
        <v>337</v>
      </c>
      <c r="G151" s="142" t="s">
        <v>141</v>
      </c>
      <c r="H151" s="143">
        <v>62</v>
      </c>
      <c r="I151" s="144"/>
      <c r="J151" s="144">
        <f>ROUND(I151*H151,2)</f>
        <v>0</v>
      </c>
      <c r="K151" s="145"/>
      <c r="L151" s="27"/>
      <c r="M151" s="146" t="s">
        <v>1</v>
      </c>
      <c r="N151" s="147" t="s">
        <v>37</v>
      </c>
      <c r="O151" s="148">
        <v>0.27</v>
      </c>
      <c r="P151" s="148">
        <f>O151*H151</f>
        <v>16.740000000000002</v>
      </c>
      <c r="Q151" s="148">
        <v>0.15223</v>
      </c>
      <c r="R151" s="148">
        <f>Q151*H151</f>
        <v>9.4382599999999996</v>
      </c>
      <c r="S151" s="148">
        <v>0</v>
      </c>
      <c r="T151" s="149">
        <f>S151*H151</f>
        <v>0</v>
      </c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R151" s="150" t="s">
        <v>129</v>
      </c>
      <c r="AT151" s="150" t="s">
        <v>125</v>
      </c>
      <c r="AU151" s="150" t="s">
        <v>130</v>
      </c>
      <c r="AY151" s="14" t="s">
        <v>123</v>
      </c>
      <c r="BE151" s="151">
        <f>IF(N151="základná",J151,0)</f>
        <v>0</v>
      </c>
      <c r="BF151" s="151">
        <f>IF(N151="znížená",J151,0)</f>
        <v>0</v>
      </c>
      <c r="BG151" s="151">
        <f>IF(N151="zákl. prenesená",J151,0)</f>
        <v>0</v>
      </c>
      <c r="BH151" s="151">
        <f>IF(N151="zníž. prenesená",J151,0)</f>
        <v>0</v>
      </c>
      <c r="BI151" s="151">
        <f>IF(N151="nulová",J151,0)</f>
        <v>0</v>
      </c>
      <c r="BJ151" s="14" t="s">
        <v>130</v>
      </c>
      <c r="BK151" s="151">
        <f>ROUND(I151*H151,2)</f>
        <v>0</v>
      </c>
      <c r="BL151" s="14" t="s">
        <v>129</v>
      </c>
      <c r="BM151" s="150" t="s">
        <v>651</v>
      </c>
    </row>
    <row r="152" spans="1:65" s="2" customFormat="1" ht="24.2" customHeight="1" x14ac:dyDescent="0.2">
      <c r="A152" s="26"/>
      <c r="B152" s="138"/>
      <c r="C152" s="152" t="s">
        <v>160</v>
      </c>
      <c r="D152" s="152" t="s">
        <v>177</v>
      </c>
      <c r="E152" s="153" t="s">
        <v>339</v>
      </c>
      <c r="F152" s="154" t="s">
        <v>340</v>
      </c>
      <c r="G152" s="155" t="s">
        <v>241</v>
      </c>
      <c r="H152" s="156">
        <v>62</v>
      </c>
      <c r="I152" s="157"/>
      <c r="J152" s="157">
        <f>ROUND(I152*H152,2)</f>
        <v>0</v>
      </c>
      <c r="K152" s="158"/>
      <c r="L152" s="159"/>
      <c r="M152" s="160" t="s">
        <v>1</v>
      </c>
      <c r="N152" s="161" t="s">
        <v>37</v>
      </c>
      <c r="O152" s="148">
        <v>0</v>
      </c>
      <c r="P152" s="148">
        <f>O152*H152</f>
        <v>0</v>
      </c>
      <c r="Q152" s="148">
        <v>2.3E-2</v>
      </c>
      <c r="R152" s="148">
        <f>Q152*H152</f>
        <v>1.4259999999999999</v>
      </c>
      <c r="S152" s="148">
        <v>0</v>
      </c>
      <c r="T152" s="149">
        <f>S152*H152</f>
        <v>0</v>
      </c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R152" s="150" t="s">
        <v>156</v>
      </c>
      <c r="AT152" s="150" t="s">
        <v>177</v>
      </c>
      <c r="AU152" s="150" t="s">
        <v>130</v>
      </c>
      <c r="AY152" s="14" t="s">
        <v>123</v>
      </c>
      <c r="BE152" s="151">
        <f>IF(N152="základná",J152,0)</f>
        <v>0</v>
      </c>
      <c r="BF152" s="151">
        <f>IF(N152="znížená",J152,0)</f>
        <v>0</v>
      </c>
      <c r="BG152" s="151">
        <f>IF(N152="zákl. prenesená",J152,0)</f>
        <v>0</v>
      </c>
      <c r="BH152" s="151">
        <f>IF(N152="zníž. prenesená",J152,0)</f>
        <v>0</v>
      </c>
      <c r="BI152" s="151">
        <f>IF(N152="nulová",J152,0)</f>
        <v>0</v>
      </c>
      <c r="BJ152" s="14" t="s">
        <v>130</v>
      </c>
      <c r="BK152" s="151">
        <f>ROUND(I152*H152,2)</f>
        <v>0</v>
      </c>
      <c r="BL152" s="14" t="s">
        <v>129</v>
      </c>
      <c r="BM152" s="150" t="s">
        <v>652</v>
      </c>
    </row>
    <row r="153" spans="1:65" s="2" customFormat="1" ht="14.45" customHeight="1" x14ac:dyDescent="0.2">
      <c r="A153" s="26"/>
      <c r="B153" s="138"/>
      <c r="C153" s="139" t="s">
        <v>198</v>
      </c>
      <c r="D153" s="139" t="s">
        <v>125</v>
      </c>
      <c r="E153" s="140" t="s">
        <v>653</v>
      </c>
      <c r="F153" s="141" t="s">
        <v>654</v>
      </c>
      <c r="G153" s="142" t="s">
        <v>128</v>
      </c>
      <c r="H153" s="143">
        <v>27.5</v>
      </c>
      <c r="I153" s="144"/>
      <c r="J153" s="144">
        <f>ROUND(I153*H153,2)</f>
        <v>0</v>
      </c>
      <c r="K153" s="145"/>
      <c r="L153" s="27"/>
      <c r="M153" s="146" t="s">
        <v>1</v>
      </c>
      <c r="N153" s="147" t="s">
        <v>37</v>
      </c>
      <c r="O153" s="148">
        <v>0.16200000000000001</v>
      </c>
      <c r="P153" s="148">
        <f>O153*H153</f>
        <v>4.4550000000000001</v>
      </c>
      <c r="Q153" s="148">
        <v>1.0000000000000001E-5</v>
      </c>
      <c r="R153" s="148">
        <f>Q153*H153</f>
        <v>2.7500000000000002E-4</v>
      </c>
      <c r="S153" s="148">
        <v>0</v>
      </c>
      <c r="T153" s="149">
        <f>S153*H153</f>
        <v>0</v>
      </c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R153" s="150" t="s">
        <v>129</v>
      </c>
      <c r="AT153" s="150" t="s">
        <v>125</v>
      </c>
      <c r="AU153" s="150" t="s">
        <v>130</v>
      </c>
      <c r="AY153" s="14" t="s">
        <v>123</v>
      </c>
      <c r="BE153" s="151">
        <f>IF(N153="základná",J153,0)</f>
        <v>0</v>
      </c>
      <c r="BF153" s="151">
        <f>IF(N153="znížená",J153,0)</f>
        <v>0</v>
      </c>
      <c r="BG153" s="151">
        <f>IF(N153="zákl. prenesená",J153,0)</f>
        <v>0</v>
      </c>
      <c r="BH153" s="151">
        <f>IF(N153="zníž. prenesená",J153,0)</f>
        <v>0</v>
      </c>
      <c r="BI153" s="151">
        <f>IF(N153="nulová",J153,0)</f>
        <v>0</v>
      </c>
      <c r="BJ153" s="14" t="s">
        <v>130</v>
      </c>
      <c r="BK153" s="151">
        <f>ROUND(I153*H153,2)</f>
        <v>0</v>
      </c>
      <c r="BL153" s="14" t="s">
        <v>129</v>
      </c>
      <c r="BM153" s="150" t="s">
        <v>655</v>
      </c>
    </row>
    <row r="154" spans="1:65" s="2" customFormat="1" ht="14.45" customHeight="1" x14ac:dyDescent="0.2">
      <c r="A154" s="26"/>
      <c r="B154" s="138"/>
      <c r="C154" s="139" t="s">
        <v>230</v>
      </c>
      <c r="D154" s="139" t="s">
        <v>125</v>
      </c>
      <c r="E154" s="140" t="s">
        <v>656</v>
      </c>
      <c r="F154" s="141" t="s">
        <v>657</v>
      </c>
      <c r="G154" s="142" t="s">
        <v>146</v>
      </c>
      <c r="H154" s="143">
        <v>0.5</v>
      </c>
      <c r="I154" s="144"/>
      <c r="J154" s="144">
        <f>ROUND(I154*H154,2)</f>
        <v>0</v>
      </c>
      <c r="K154" s="145"/>
      <c r="L154" s="27"/>
      <c r="M154" s="146" t="s">
        <v>1</v>
      </c>
      <c r="N154" s="147" t="s">
        <v>37</v>
      </c>
      <c r="O154" s="148">
        <v>5.1219999999999999</v>
      </c>
      <c r="P154" s="148">
        <f>O154*H154</f>
        <v>2.5609999999999999</v>
      </c>
      <c r="Q154" s="148">
        <v>0</v>
      </c>
      <c r="R154" s="148">
        <f>Q154*H154</f>
        <v>0</v>
      </c>
      <c r="S154" s="148">
        <v>2.2000000000000002</v>
      </c>
      <c r="T154" s="149">
        <f>S154*H154</f>
        <v>1.1000000000000001</v>
      </c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R154" s="150" t="s">
        <v>129</v>
      </c>
      <c r="AT154" s="150" t="s">
        <v>125</v>
      </c>
      <c r="AU154" s="150" t="s">
        <v>130</v>
      </c>
      <c r="AY154" s="14" t="s">
        <v>123</v>
      </c>
      <c r="BE154" s="151">
        <f>IF(N154="základná",J154,0)</f>
        <v>0</v>
      </c>
      <c r="BF154" s="151">
        <f>IF(N154="znížená",J154,0)</f>
        <v>0</v>
      </c>
      <c r="BG154" s="151">
        <f>IF(N154="zákl. prenesená",J154,0)</f>
        <v>0</v>
      </c>
      <c r="BH154" s="151">
        <f>IF(N154="zníž. prenesená",J154,0)</f>
        <v>0</v>
      </c>
      <c r="BI154" s="151">
        <f>IF(N154="nulová",J154,0)</f>
        <v>0</v>
      </c>
      <c r="BJ154" s="14" t="s">
        <v>130</v>
      </c>
      <c r="BK154" s="151">
        <f>ROUND(I154*H154,2)</f>
        <v>0</v>
      </c>
      <c r="BL154" s="14" t="s">
        <v>129</v>
      </c>
      <c r="BM154" s="150" t="s">
        <v>658</v>
      </c>
    </row>
    <row r="155" spans="1:65" s="12" customFormat="1" ht="25.9" customHeight="1" x14ac:dyDescent="0.2">
      <c r="B155" s="126"/>
      <c r="D155" s="127" t="s">
        <v>70</v>
      </c>
      <c r="E155" s="128" t="s">
        <v>659</v>
      </c>
      <c r="F155" s="128" t="s">
        <v>660</v>
      </c>
      <c r="J155" s="129">
        <f>BK155</f>
        <v>0</v>
      </c>
      <c r="L155" s="126"/>
      <c r="M155" s="130"/>
      <c r="N155" s="131"/>
      <c r="O155" s="131"/>
      <c r="P155" s="132">
        <f>P156</f>
        <v>1.113</v>
      </c>
      <c r="Q155" s="131"/>
      <c r="R155" s="132">
        <f>R156</f>
        <v>1.78E-2</v>
      </c>
      <c r="S155" s="131"/>
      <c r="T155" s="133">
        <f>T156</f>
        <v>0</v>
      </c>
      <c r="AR155" s="127" t="s">
        <v>130</v>
      </c>
      <c r="AT155" s="134" t="s">
        <v>70</v>
      </c>
      <c r="AU155" s="134" t="s">
        <v>71</v>
      </c>
      <c r="AY155" s="127" t="s">
        <v>123</v>
      </c>
      <c r="BK155" s="135">
        <f>BK156</f>
        <v>0</v>
      </c>
    </row>
    <row r="156" spans="1:65" s="12" customFormat="1" ht="22.9" customHeight="1" x14ac:dyDescent="0.2">
      <c r="B156" s="126"/>
      <c r="D156" s="127" t="s">
        <v>70</v>
      </c>
      <c r="E156" s="136" t="s">
        <v>661</v>
      </c>
      <c r="F156" s="136" t="s">
        <v>662</v>
      </c>
      <c r="J156" s="137">
        <f>BK156</f>
        <v>0</v>
      </c>
      <c r="L156" s="126"/>
      <c r="M156" s="130"/>
      <c r="N156" s="131"/>
      <c r="O156" s="131"/>
      <c r="P156" s="132">
        <f>P157</f>
        <v>1.113</v>
      </c>
      <c r="Q156" s="131"/>
      <c r="R156" s="132">
        <f>R157</f>
        <v>1.78E-2</v>
      </c>
      <c r="S156" s="131"/>
      <c r="T156" s="133">
        <f>T157</f>
        <v>0</v>
      </c>
      <c r="AR156" s="127" t="s">
        <v>130</v>
      </c>
      <c r="AT156" s="134" t="s">
        <v>70</v>
      </c>
      <c r="AU156" s="134" t="s">
        <v>79</v>
      </c>
      <c r="AY156" s="127" t="s">
        <v>123</v>
      </c>
      <c r="BK156" s="135">
        <f>BK157</f>
        <v>0</v>
      </c>
    </row>
    <row r="157" spans="1:65" s="2" customFormat="1" ht="14.45" customHeight="1" x14ac:dyDescent="0.2">
      <c r="A157" s="26"/>
      <c r="B157" s="138"/>
      <c r="C157" s="139" t="s">
        <v>238</v>
      </c>
      <c r="D157" s="139" t="s">
        <v>125</v>
      </c>
      <c r="E157" s="140" t="s">
        <v>663</v>
      </c>
      <c r="F157" s="141" t="s">
        <v>664</v>
      </c>
      <c r="G157" s="142" t="s">
        <v>241</v>
      </c>
      <c r="H157" s="143">
        <v>4</v>
      </c>
      <c r="I157" s="144"/>
      <c r="J157" s="144">
        <f>ROUND(I157*H157,2)</f>
        <v>0</v>
      </c>
      <c r="K157" s="145"/>
      <c r="L157" s="27"/>
      <c r="M157" s="146" t="s">
        <v>1</v>
      </c>
      <c r="N157" s="147" t="s">
        <v>37</v>
      </c>
      <c r="O157" s="148">
        <v>0.27825</v>
      </c>
      <c r="P157" s="148">
        <f>O157*H157</f>
        <v>1.113</v>
      </c>
      <c r="Q157" s="148">
        <v>4.45E-3</v>
      </c>
      <c r="R157" s="148">
        <f>Q157*H157</f>
        <v>1.78E-2</v>
      </c>
      <c r="S157" s="148">
        <v>0</v>
      </c>
      <c r="T157" s="149">
        <f>S157*H157</f>
        <v>0</v>
      </c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R157" s="150" t="s">
        <v>198</v>
      </c>
      <c r="AT157" s="150" t="s">
        <v>125</v>
      </c>
      <c r="AU157" s="150" t="s">
        <v>130</v>
      </c>
      <c r="AY157" s="14" t="s">
        <v>123</v>
      </c>
      <c r="BE157" s="151">
        <f>IF(N157="základná",J157,0)</f>
        <v>0</v>
      </c>
      <c r="BF157" s="151">
        <f>IF(N157="znížená",J157,0)</f>
        <v>0</v>
      </c>
      <c r="BG157" s="151">
        <f>IF(N157="zákl. prenesená",J157,0)</f>
        <v>0</v>
      </c>
      <c r="BH157" s="151">
        <f>IF(N157="zníž. prenesená",J157,0)</f>
        <v>0</v>
      </c>
      <c r="BI157" s="151">
        <f>IF(N157="nulová",J157,0)</f>
        <v>0</v>
      </c>
      <c r="BJ157" s="14" t="s">
        <v>130</v>
      </c>
      <c r="BK157" s="151">
        <f>ROUND(I157*H157,2)</f>
        <v>0</v>
      </c>
      <c r="BL157" s="14" t="s">
        <v>198</v>
      </c>
      <c r="BM157" s="150" t="s">
        <v>665</v>
      </c>
    </row>
    <row r="158" spans="1:65" s="12" customFormat="1" ht="25.9" customHeight="1" x14ac:dyDescent="0.2">
      <c r="B158" s="126"/>
      <c r="D158" s="127" t="s">
        <v>70</v>
      </c>
      <c r="E158" s="128" t="s">
        <v>666</v>
      </c>
      <c r="F158" s="128" t="s">
        <v>667</v>
      </c>
      <c r="J158" s="129">
        <f>BK158</f>
        <v>0</v>
      </c>
      <c r="L158" s="126"/>
      <c r="M158" s="130"/>
      <c r="N158" s="131"/>
      <c r="O158" s="131"/>
      <c r="P158" s="132">
        <f>P159</f>
        <v>5.3000000000000007</v>
      </c>
      <c r="Q158" s="131"/>
      <c r="R158" s="132">
        <f>R159</f>
        <v>0</v>
      </c>
      <c r="S158" s="131"/>
      <c r="T158" s="133">
        <f>T159</f>
        <v>0</v>
      </c>
      <c r="AR158" s="127" t="s">
        <v>129</v>
      </c>
      <c r="AT158" s="134" t="s">
        <v>70</v>
      </c>
      <c r="AU158" s="134" t="s">
        <v>71</v>
      </c>
      <c r="AY158" s="127" t="s">
        <v>123</v>
      </c>
      <c r="BK158" s="135">
        <f>BK159</f>
        <v>0</v>
      </c>
    </row>
    <row r="159" spans="1:65" s="2" customFormat="1" ht="14.45" customHeight="1" x14ac:dyDescent="0.2">
      <c r="A159" s="26"/>
      <c r="B159" s="138"/>
      <c r="C159" s="139" t="s">
        <v>226</v>
      </c>
      <c r="D159" s="139" t="s">
        <v>125</v>
      </c>
      <c r="E159" s="140" t="s">
        <v>668</v>
      </c>
      <c r="F159" s="141" t="s">
        <v>669</v>
      </c>
      <c r="G159" s="142" t="s">
        <v>670</v>
      </c>
      <c r="H159" s="143">
        <v>5</v>
      </c>
      <c r="I159" s="144"/>
      <c r="J159" s="144">
        <f>ROUND(I159*H159,2)</f>
        <v>0</v>
      </c>
      <c r="K159" s="145"/>
      <c r="L159" s="27"/>
      <c r="M159" s="162" t="s">
        <v>1</v>
      </c>
      <c r="N159" s="163" t="s">
        <v>37</v>
      </c>
      <c r="O159" s="164">
        <v>1.06</v>
      </c>
      <c r="P159" s="164">
        <f>O159*H159</f>
        <v>5.3000000000000007</v>
      </c>
      <c r="Q159" s="164">
        <v>0</v>
      </c>
      <c r="R159" s="164">
        <f>Q159*H159</f>
        <v>0</v>
      </c>
      <c r="S159" s="164">
        <v>0</v>
      </c>
      <c r="T159" s="165">
        <f>S159*H159</f>
        <v>0</v>
      </c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R159" s="150" t="s">
        <v>671</v>
      </c>
      <c r="AT159" s="150" t="s">
        <v>125</v>
      </c>
      <c r="AU159" s="150" t="s">
        <v>79</v>
      </c>
      <c r="AY159" s="14" t="s">
        <v>123</v>
      </c>
      <c r="BE159" s="151">
        <f>IF(N159="základná",J159,0)</f>
        <v>0</v>
      </c>
      <c r="BF159" s="151">
        <f>IF(N159="znížená",J159,0)</f>
        <v>0</v>
      </c>
      <c r="BG159" s="151">
        <f>IF(N159="zákl. prenesená",J159,0)</f>
        <v>0</v>
      </c>
      <c r="BH159" s="151">
        <f>IF(N159="zníž. prenesená",J159,0)</f>
        <v>0</v>
      </c>
      <c r="BI159" s="151">
        <f>IF(N159="nulová",J159,0)</f>
        <v>0</v>
      </c>
      <c r="BJ159" s="14" t="s">
        <v>130</v>
      </c>
      <c r="BK159" s="151">
        <f>ROUND(I159*H159,2)</f>
        <v>0</v>
      </c>
      <c r="BL159" s="14" t="s">
        <v>671</v>
      </c>
      <c r="BM159" s="150" t="s">
        <v>672</v>
      </c>
    </row>
    <row r="160" spans="1:65" s="2" customFormat="1" ht="6.95" customHeight="1" x14ac:dyDescent="0.2">
      <c r="A160" s="26"/>
      <c r="B160" s="41"/>
      <c r="C160" s="42"/>
      <c r="D160" s="42"/>
      <c r="E160" s="42"/>
      <c r="F160" s="42"/>
      <c r="G160" s="42"/>
      <c r="H160" s="42"/>
      <c r="I160" s="42"/>
      <c r="J160" s="42"/>
      <c r="K160" s="42"/>
      <c r="L160" s="27"/>
      <c r="M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</row>
  </sheetData>
  <autoFilter ref="C123:K159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7</vt:i4>
      </vt:variant>
      <vt:variant>
        <vt:lpstr>Pomenované rozsahy</vt:lpstr>
      </vt:variant>
      <vt:variant>
        <vt:i4>14</vt:i4>
      </vt:variant>
    </vt:vector>
  </HeadingPairs>
  <TitlesOfParts>
    <vt:vector size="21" baseType="lpstr">
      <vt:lpstr>Rekapitulácia stavby</vt:lpstr>
      <vt:lpstr>SO 01 - Rekonštrukcia spe...</vt:lpstr>
      <vt:lpstr>SO 02 - Sídlisko pod Soko...</vt:lpstr>
      <vt:lpstr>SO 03 - Parkovisko - poli...</vt:lpstr>
      <vt:lpstr>SO 04 - Spevnená plocha D...</vt:lpstr>
      <vt:lpstr>SO 05 - Sídlisko pod Soko...</vt:lpstr>
      <vt:lpstr>SO 06 - Stojiská na nádob...</vt:lpstr>
      <vt:lpstr>'Rekapitulácia stavby'!Názvy_tlače</vt:lpstr>
      <vt:lpstr>'SO 01 - Rekonštrukcia spe...'!Názvy_tlače</vt:lpstr>
      <vt:lpstr>'SO 02 - Sídlisko pod Soko...'!Názvy_tlače</vt:lpstr>
      <vt:lpstr>'SO 03 - Parkovisko - poli...'!Názvy_tlače</vt:lpstr>
      <vt:lpstr>'SO 04 - Spevnená plocha D...'!Názvy_tlače</vt:lpstr>
      <vt:lpstr>'SO 05 - Sídlisko pod Soko...'!Názvy_tlače</vt:lpstr>
      <vt:lpstr>'SO 06 - Stojiská na nádob...'!Názvy_tlače</vt:lpstr>
      <vt:lpstr>'Rekapitulácia stavby'!Oblasť_tlače</vt:lpstr>
      <vt:lpstr>'SO 01 - Rekonštrukcia spe...'!Oblasť_tlače</vt:lpstr>
      <vt:lpstr>'SO 02 - Sídlisko pod Soko...'!Oblasť_tlače</vt:lpstr>
      <vt:lpstr>'SO 03 - Parkovisko - poli...'!Oblasť_tlače</vt:lpstr>
      <vt:lpstr>'SO 04 - Spevnená plocha D...'!Oblasť_tlače</vt:lpstr>
      <vt:lpstr>'SO 05 - Sídlisko pod Soko...'!Oblasť_tlače</vt:lpstr>
      <vt:lpstr>'SO 06 - Stojiská na nádob...'!Oblasť_tlače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Judita Závadská</dc:creator>
  <cp:lastModifiedBy>Judita Závadská</cp:lastModifiedBy>
  <dcterms:created xsi:type="dcterms:W3CDTF">2021-06-15T09:11:50Z</dcterms:created>
  <dcterms:modified xsi:type="dcterms:W3CDTF">2021-06-17T12:35:55Z</dcterms:modified>
</cp:coreProperties>
</file>