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lco\Documents\"/>
    </mc:Choice>
  </mc:AlternateContent>
  <bookViews>
    <workbookView xWindow="0" yWindow="0" windowWidth="28800" windowHeight="12435" activeTab="1"/>
  </bookViews>
  <sheets>
    <sheet name="Rekapitulácia stavby" sheetId="1" r:id="rId1"/>
    <sheet name="2020 - Bytové priestory S..." sheetId="2" r:id="rId2"/>
  </sheets>
  <definedNames>
    <definedName name="_xlnm._FilterDatabase" localSheetId="1" hidden="1">'2020 - Bytové priestory S...'!$C$119:$K$152</definedName>
    <definedName name="_xlnm.Print_Titles" localSheetId="1">'2020 - Bytové priestory S...'!$119:$119</definedName>
    <definedName name="_xlnm.Print_Titles" localSheetId="0">'Rekapitulácia stavby'!$92:$92</definedName>
    <definedName name="_xlnm.Print_Area" localSheetId="1">'2020 - Bytové priestory S...'!$C$109:$J$152</definedName>
    <definedName name="_xlnm.Print_Area" localSheetId="0">'Rekapitulácia stavby'!$D$4:$AO$76,'Rekapitulácia stavby'!$C$82:$AQ$96</definedName>
  </definedNames>
  <calcPr calcId="152511"/>
</workbook>
</file>

<file path=xl/calcChain.xml><?xml version="1.0" encoding="utf-8"?>
<calcChain xmlns="http://schemas.openxmlformats.org/spreadsheetml/2006/main">
  <c r="J35" i="2" l="1"/>
  <c r="J34" i="2"/>
  <c r="AY95" i="1"/>
  <c r="J33" i="2"/>
  <c r="AX95" i="1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4" i="2"/>
  <c r="BH134" i="2"/>
  <c r="BG134" i="2"/>
  <c r="BE134" i="2"/>
  <c r="T134" i="2"/>
  <c r="T133" i="2"/>
  <c r="R134" i="2"/>
  <c r="R133" i="2"/>
  <c r="P134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7" i="2"/>
  <c r="BH127" i="2"/>
  <c r="BG127" i="2"/>
  <c r="BE127" i="2"/>
  <c r="T127" i="2"/>
  <c r="R127" i="2"/>
  <c r="P127" i="2"/>
  <c r="BI126" i="2"/>
  <c r="BH126" i="2"/>
  <c r="BG126" i="2"/>
  <c r="BE126" i="2"/>
  <c r="T126" i="2"/>
  <c r="R126" i="2"/>
  <c r="P126" i="2"/>
  <c r="BI125" i="2"/>
  <c r="BH125" i="2"/>
  <c r="BG125" i="2"/>
  <c r="BE125" i="2"/>
  <c r="T125" i="2"/>
  <c r="R125" i="2"/>
  <c r="P125" i="2"/>
  <c r="BI123" i="2"/>
  <c r="BH123" i="2"/>
  <c r="BG123" i="2"/>
  <c r="BE123" i="2"/>
  <c r="T123" i="2"/>
  <c r="T122" i="2"/>
  <c r="R123" i="2"/>
  <c r="R122" i="2"/>
  <c r="P123" i="2"/>
  <c r="P122" i="2"/>
  <c r="F114" i="2"/>
  <c r="E112" i="2"/>
  <c r="F87" i="2"/>
  <c r="E85" i="2"/>
  <c r="J22" i="2"/>
  <c r="E22" i="2"/>
  <c r="J117" i="2" s="1"/>
  <c r="J21" i="2"/>
  <c r="J19" i="2"/>
  <c r="E19" i="2"/>
  <c r="J116" i="2" s="1"/>
  <c r="J18" i="2"/>
  <c r="J16" i="2"/>
  <c r="E16" i="2"/>
  <c r="F117" i="2" s="1"/>
  <c r="J15" i="2"/>
  <c r="J13" i="2"/>
  <c r="E13" i="2"/>
  <c r="F116" i="2" s="1"/>
  <c r="J12" i="2"/>
  <c r="J10" i="2"/>
  <c r="L90" i="1"/>
  <c r="AM90" i="1"/>
  <c r="AM89" i="1"/>
  <c r="L89" i="1"/>
  <c r="AM87" i="1"/>
  <c r="L87" i="1"/>
  <c r="L85" i="1"/>
  <c r="L84" i="1"/>
  <c r="BK152" i="2"/>
  <c r="J152" i="2"/>
  <c r="BK151" i="2"/>
  <c r="J151" i="2"/>
  <c r="BK149" i="2"/>
  <c r="J149" i="2"/>
  <c r="BK148" i="2"/>
  <c r="J148" i="2"/>
  <c r="BK147" i="2"/>
  <c r="J147" i="2"/>
  <c r="BK146" i="2"/>
  <c r="J146" i="2"/>
  <c r="BK145" i="2"/>
  <c r="J145" i="2"/>
  <c r="BK144" i="2"/>
  <c r="J144" i="2"/>
  <c r="BK143" i="2"/>
  <c r="J143" i="2"/>
  <c r="BK142" i="2"/>
  <c r="J142" i="2"/>
  <c r="BK141" i="2"/>
  <c r="J141" i="2"/>
  <c r="BK139" i="2"/>
  <c r="J139" i="2"/>
  <c r="BK138" i="2"/>
  <c r="J138" i="2"/>
  <c r="BK137" i="2"/>
  <c r="J137" i="2"/>
  <c r="BK134" i="2"/>
  <c r="J134" i="2"/>
  <c r="BK132" i="2"/>
  <c r="J132" i="2"/>
  <c r="BK131" i="2"/>
  <c r="J131" i="2"/>
  <c r="BK130" i="2"/>
  <c r="J130" i="2"/>
  <c r="BK129" i="2"/>
  <c r="J129" i="2"/>
  <c r="BK128" i="2"/>
  <c r="J128" i="2"/>
  <c r="BK127" i="2"/>
  <c r="J127" i="2"/>
  <c r="BK126" i="2"/>
  <c r="J126" i="2"/>
  <c r="BK125" i="2"/>
  <c r="J125" i="2"/>
  <c r="BK123" i="2"/>
  <c r="J123" i="2"/>
  <c r="AS94" i="1"/>
  <c r="R150" i="2" l="1"/>
  <c r="BK124" i="2"/>
  <c r="J124" i="2"/>
  <c r="J97" i="2" s="1"/>
  <c r="P124" i="2"/>
  <c r="P121" i="2" s="1"/>
  <c r="R124" i="2"/>
  <c r="R121" i="2" s="1"/>
  <c r="T124" i="2"/>
  <c r="T121" i="2" s="1"/>
  <c r="BK136" i="2"/>
  <c r="J136" i="2" s="1"/>
  <c r="J100" i="2" s="1"/>
  <c r="P136" i="2"/>
  <c r="R136" i="2"/>
  <c r="T136" i="2"/>
  <c r="BK140" i="2"/>
  <c r="J140" i="2" s="1"/>
  <c r="J101" i="2" s="1"/>
  <c r="P140" i="2"/>
  <c r="R140" i="2"/>
  <c r="T140" i="2"/>
  <c r="BK150" i="2"/>
  <c r="J150" i="2" s="1"/>
  <c r="J102" i="2" s="1"/>
  <c r="P150" i="2"/>
  <c r="T150" i="2"/>
  <c r="J87" i="2"/>
  <c r="F89" i="2"/>
  <c r="J89" i="2"/>
  <c r="F90" i="2"/>
  <c r="J90" i="2"/>
  <c r="BF123" i="2"/>
  <c r="BF125" i="2"/>
  <c r="BF126" i="2"/>
  <c r="BF127" i="2"/>
  <c r="BF128" i="2"/>
  <c r="BF129" i="2"/>
  <c r="BF130" i="2"/>
  <c r="BF131" i="2"/>
  <c r="BF132" i="2"/>
  <c r="BF134" i="2"/>
  <c r="BF137" i="2"/>
  <c r="BF138" i="2"/>
  <c r="BF139" i="2"/>
  <c r="BF141" i="2"/>
  <c r="BF142" i="2"/>
  <c r="BF143" i="2"/>
  <c r="BF144" i="2"/>
  <c r="BF145" i="2"/>
  <c r="BF146" i="2"/>
  <c r="BF147" i="2"/>
  <c r="BF148" i="2"/>
  <c r="BF149" i="2"/>
  <c r="BF151" i="2"/>
  <c r="BF152" i="2"/>
  <c r="BK122" i="2"/>
  <c r="J122" i="2"/>
  <c r="J96" i="2" s="1"/>
  <c r="BK133" i="2"/>
  <c r="J133" i="2" s="1"/>
  <c r="J98" i="2" s="1"/>
  <c r="J31" i="2"/>
  <c r="AV95" i="1" s="1"/>
  <c r="F31" i="2"/>
  <c r="AZ95" i="1" s="1"/>
  <c r="AZ94" i="1" s="1"/>
  <c r="W29" i="1" s="1"/>
  <c r="F33" i="2"/>
  <c r="BB95" i="1" s="1"/>
  <c r="BB94" i="1" s="1"/>
  <c r="W31" i="1" s="1"/>
  <c r="F34" i="2"/>
  <c r="BC95" i="1" s="1"/>
  <c r="BC94" i="1" s="1"/>
  <c r="W32" i="1" s="1"/>
  <c r="F35" i="2"/>
  <c r="BD95" i="1" s="1"/>
  <c r="BD94" i="1" s="1"/>
  <c r="W33" i="1" s="1"/>
  <c r="T135" i="2" l="1"/>
  <c r="T120" i="2" s="1"/>
  <c r="R135" i="2"/>
  <c r="R120" i="2" s="1"/>
  <c r="P135" i="2"/>
  <c r="P120" i="2" s="1"/>
  <c r="AU95" i="1" s="1"/>
  <c r="AU94" i="1" s="1"/>
  <c r="BK121" i="2"/>
  <c r="J121" i="2"/>
  <c r="J95" i="2" s="1"/>
  <c r="BK135" i="2"/>
  <c r="J135" i="2" s="1"/>
  <c r="J99" i="2" s="1"/>
  <c r="AV94" i="1"/>
  <c r="AK29" i="1"/>
  <c r="AX94" i="1"/>
  <c r="AY94" i="1"/>
  <c r="F32" i="2"/>
  <c r="BA95" i="1"/>
  <c r="BA94" i="1" s="1"/>
  <c r="W30" i="1" s="1"/>
  <c r="J32" i="2"/>
  <c r="AW95" i="1"/>
  <c r="AT95" i="1"/>
  <c r="BK120" i="2" l="1"/>
  <c r="J120" i="2" s="1"/>
  <c r="J94" i="2" s="1"/>
  <c r="AW94" i="1"/>
  <c r="AK30" i="1"/>
  <c r="AT94" i="1" l="1"/>
  <c r="J28" i="2"/>
  <c r="AG95" i="1"/>
  <c r="AG94" i="1" s="1"/>
  <c r="AK26" i="1" s="1"/>
  <c r="AK35" i="1" s="1"/>
  <c r="AN94" i="1" l="1"/>
  <c r="AN95" i="1"/>
  <c r="J37" i="2"/>
</calcChain>
</file>

<file path=xl/sharedStrings.xml><?xml version="1.0" encoding="utf-8"?>
<sst xmlns="http://schemas.openxmlformats.org/spreadsheetml/2006/main" count="634" uniqueCount="221">
  <si>
    <t>Export Komplet</t>
  </si>
  <si>
    <t/>
  </si>
  <si>
    <t>2.0</t>
  </si>
  <si>
    <t>False</t>
  </si>
  <si>
    <t>{646be165-ab52-4f4b-bdb1-7b28e5943532}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</si>
  <si>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</si>
  <si>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</si>
  <si>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</si>
  <si>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</si>
  <si>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</si>
  <si>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</si>
  <si>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</si>
  <si>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</si>
  <si>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2020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</si>
  <si>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</si>
  <si>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</si>
  <si>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Bytové priestory SNP 33,37,39 - výmena okien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</si>
  <si>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</si>
  <si>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</si>
  <si>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</si>
  <si>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</si>
  <si>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</si>
  <si>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</si>
  <si>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</si>
  <si>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</si>
  <si>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</si>
  <si>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</si>
  <si>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</si>
  <si>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</si>
  <si>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</si>
  <si>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</si>
  <si>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</si>
  <si>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</si>
  <si>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</si>
  <si>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</si>
  <si>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</si>
  <si>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</si>
  <si>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</si>
  <si>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</si>
  <si>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</si>
  <si>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</si>
  <si>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</si>
  <si>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</si>
  <si>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</si>
  <si>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</si>
  <si>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</si>
  <si>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</si>
  <si>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</si>
  <si>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</si>
  <si>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</si>
  <si>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</si>
  <si>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</si>
  <si>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</si>
  <si>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</si>
  <si>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</si>
  <si>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</si>
  <si>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</si>
  <si>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</si>
  <si>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</si>
  <si>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</si>
  <si>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</si>
  <si>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</si>
  <si>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</si>
  <si>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</si>
  <si>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</si>
  <si>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</si>
  <si>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</si>
  <si>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</si>
  <si>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</si>
  <si>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</si>
  <si>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</si>
  <si>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</si>
  <si>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</si>
  <si>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</si>
  <si>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</si>
  <si>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</si>
  <si>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</si>
  <si>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</si>
  <si>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</si>
  <si>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</si>
  <si>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</si>
  <si>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</si>
  <si>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</si>
  <si>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</si>
  <si>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</si>
  <si>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</si>
  <si>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</si>
  <si>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</si>
  <si>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</si>
  <si>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764 - Konštrukcie klampiarske</t>
  </si>
  <si>
    <t xml:space="preserve">    766 - Konštrukcie stolárske</t>
  </si>
  <si>
    <t xml:space="preserve">    767 - Konštrukcie doplnkové kovové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</si>
  <si>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</si>
  <si>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</si>
  <si>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</si>
  <si>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</si>
  <si>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</si>
  <si>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</si>
  <si>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</si>
  <si>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</si>
  <si>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</si>
  <si>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</si>
  <si>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</si>
  <si>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</si>
  <si>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</si>
  <si>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</si>
  <si>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</si>
  <si>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</si>
  <si>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</si>
  <si>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</si>
  <si>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6124pc</t>
  </si>
  <si>
    <t>Omietka vápenná  ostenia okenného alebo dverného štuková</t>
  </si>
  <si>
    <t>m2</t>
  </si>
  <si>
    <t>4</t>
  </si>
  <si>
    <t>2</t>
  </si>
  <si>
    <t>-855343207</t>
  </si>
  <si>
    <t>9</t>
  </si>
  <si>
    <t>Ostatné konštrukcie a práce-búranie</t>
  </si>
  <si>
    <t>968061115.S</t>
  </si>
  <si>
    <t>Demontáž okien drevených, 1 bm obvodu - 0,008t</t>
  </si>
  <si>
    <t>m</t>
  </si>
  <si>
    <t>-1741480205</t>
  </si>
  <si>
    <t>3</t>
  </si>
  <si>
    <t>979011111.S</t>
  </si>
  <si>
    <t>Zvislá doprava sutiny a vybúraných hmôt za prvé podlažie nad alebo pod základným podlažím</t>
  </si>
  <si>
    <t>t</t>
  </si>
  <si>
    <t>1389060361</t>
  </si>
  <si>
    <t>979011121.S</t>
  </si>
  <si>
    <t>Zvislá doprava sutiny a vybúraných hmôt za každé ďalšie podlažie</t>
  </si>
  <si>
    <t>-395947069</t>
  </si>
  <si>
    <t>5</t>
  </si>
  <si>
    <t>979081111.S</t>
  </si>
  <si>
    <t>Odvoz sutiny a vybúraných hmôt na skládku do 1 km</t>
  </si>
  <si>
    <t>-878511364</t>
  </si>
  <si>
    <t>979081121.S</t>
  </si>
  <si>
    <t>Odvoz sutiny a vybúraných hmôt na skládku za každý ďalší 1 km</t>
  </si>
  <si>
    <t>1494904944</t>
  </si>
  <si>
    <t>7</t>
  </si>
  <si>
    <t>979082111.S</t>
  </si>
  <si>
    <t>Vnútrostavenisková doprava sutiny a vybúraných hmôt do 10 m</t>
  </si>
  <si>
    <t>-1872363151</t>
  </si>
  <si>
    <t>8</t>
  </si>
  <si>
    <t>979082121.S</t>
  </si>
  <si>
    <t>Vnútrostavenisková doprava sutiny a vybúraných hmôt za každých ďalších 5 m</t>
  </si>
  <si>
    <t>1819060656</t>
  </si>
  <si>
    <t>979089112.S</t>
  </si>
  <si>
    <t>Poplatok za skladovanie - drevo, sklo, plasty (17 02 ), ostatné</t>
  </si>
  <si>
    <t>1930058649</t>
  </si>
  <si>
    <t>99</t>
  </si>
  <si>
    <t>Presun hmôt HSV</t>
  </si>
  <si>
    <t>10</t>
  </si>
  <si>
    <t>999281111.S</t>
  </si>
  <si>
    <t>Presun hmôt pre opravy a údržbu objektov vrátane vonkajších plášťov výšky do 25 m</t>
  </si>
  <si>
    <t>-1504559857</t>
  </si>
  <si>
    <t>PSV</t>
  </si>
  <si>
    <t>Práce a dodávky PSV</t>
  </si>
  <si>
    <t>764</t>
  </si>
  <si>
    <t>Konštrukcie klampiarske</t>
  </si>
  <si>
    <t>11</t>
  </si>
  <si>
    <t>764410750.S</t>
  </si>
  <si>
    <t>Oplechovanie parapetov z hliníkového farebného Al plechu, vrátane rohov r.š. 330 mm</t>
  </si>
  <si>
    <t>16</t>
  </si>
  <si>
    <t>220652192</t>
  </si>
  <si>
    <t>12</t>
  </si>
  <si>
    <t>764410850.S</t>
  </si>
  <si>
    <t>Demontáž oplechovania parapetov rš od 100 do 330 mm,  -0,00135t</t>
  </si>
  <si>
    <t>-1615815976</t>
  </si>
  <si>
    <t>13</t>
  </si>
  <si>
    <t>998764201.S</t>
  </si>
  <si>
    <t>Presun hmôt pre konštrukcie klampiarske v objektoch výšky do 6 m</t>
  </si>
  <si>
    <t>%</t>
  </si>
  <si>
    <t>428980444</t>
  </si>
  <si>
    <t>766</t>
  </si>
  <si>
    <t>Konštrukcie stolárske</t>
  </si>
  <si>
    <t>14</t>
  </si>
  <si>
    <t>766621081.S</t>
  </si>
  <si>
    <t>Montáž okna plastového na PUR penu</t>
  </si>
  <si>
    <t>-1248995458</t>
  </si>
  <si>
    <t>15</t>
  </si>
  <si>
    <t>M</t>
  </si>
  <si>
    <t>611410pc1</t>
  </si>
  <si>
    <t>Plastové okno  pol.č. 1</t>
  </si>
  <si>
    <t>ks</t>
  </si>
  <si>
    <t>32</t>
  </si>
  <si>
    <t>-1298844407</t>
  </si>
  <si>
    <t>611410pc2</t>
  </si>
  <si>
    <t>Plastové okno  pol.č. 2</t>
  </si>
  <si>
    <t>-2057633022</t>
  </si>
  <si>
    <t>17</t>
  </si>
  <si>
    <t>611410pc3</t>
  </si>
  <si>
    <t>Plastové okno pol. č. 3</t>
  </si>
  <si>
    <t>-771555933</t>
  </si>
  <si>
    <t>18</t>
  </si>
  <si>
    <t>611410pc4</t>
  </si>
  <si>
    <t>Plastové okno pol. č.5</t>
  </si>
  <si>
    <t>-783690336</t>
  </si>
  <si>
    <t>19</t>
  </si>
  <si>
    <t>7666pc</t>
  </si>
  <si>
    <t xml:space="preserve">Montáž parapetnej dosky plastovej </t>
  </si>
  <si>
    <t>319843908</t>
  </si>
  <si>
    <t>611560000500.S</t>
  </si>
  <si>
    <t>Parapetná doska plastová</t>
  </si>
  <si>
    <t>-592009322</t>
  </si>
  <si>
    <t>21</t>
  </si>
  <si>
    <t>7666pc2</t>
  </si>
  <si>
    <t xml:space="preserve">Demontáž parapetnej dosky drevenej </t>
  </si>
  <si>
    <t>-1660625002</t>
  </si>
  <si>
    <t>22</t>
  </si>
  <si>
    <t>998766201.S</t>
  </si>
  <si>
    <t>Presun hmot pre konštrukcie stolárske v objektoch výšky do 6 m</t>
  </si>
  <si>
    <t>-1940295170</t>
  </si>
  <si>
    <t>767</t>
  </si>
  <si>
    <t>Konštrukcie doplnkové kovové</t>
  </si>
  <si>
    <t>23</t>
  </si>
  <si>
    <t>767661500.S</t>
  </si>
  <si>
    <t>Montáž interierovej žalúzie hliníkovej lamelovej štandardnej</t>
  </si>
  <si>
    <t>1089779963</t>
  </si>
  <si>
    <t>24</t>
  </si>
  <si>
    <t>611530pc</t>
  </si>
  <si>
    <t>Žalúzie interiérové hliníkové, lamela šírky 18/25 mm</t>
  </si>
  <si>
    <t>1163487714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</si>
</sst>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0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4" fontId="30" fillId="3" borderId="22" xfId="0" applyNumberFormat="1" applyFont="1" applyFill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30" fillId="3" borderId="19" xfId="0" applyFont="1" applyFill="1" applyBorder="1" applyAlignment="1" applyProtection="1">
      <alignment horizontal="left" vertical="center"/>
      <protection locked="0"/>
    </xf>
    <xf numFmtId="0" fontId="3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opLeftCell="A118" workbookViewId="0">
      <selection activeCell="AN8" sqref="AN8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68" t="s">
        <v>5</v>
      </c>
      <c r="AS2" s="169"/>
      <c r="AT2" s="169"/>
      <c r="AU2" s="169"/>
      <c r="AV2" s="169"/>
      <c r="AW2" s="169"/>
      <c r="AX2" s="169"/>
      <c r="AY2" s="169"/>
      <c r="AZ2" s="169"/>
      <c r="BA2" s="169"/>
      <c r="BB2" s="169"/>
      <c r="BC2" s="169"/>
      <c r="BD2" s="169"/>
      <c r="BE2" s="169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199" t="s">
        <v>13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69"/>
      <c r="AD5" s="169"/>
      <c r="AE5" s="169"/>
      <c r="AF5" s="169"/>
      <c r="AG5" s="169"/>
      <c r="AH5" s="169"/>
      <c r="AI5" s="169"/>
      <c r="AJ5" s="169"/>
      <c r="AK5" s="169"/>
      <c r="AL5" s="169"/>
      <c r="AM5" s="169"/>
      <c r="AN5" s="169"/>
      <c r="AO5" s="169"/>
      <c r="AR5" s="17"/>
      <c r="BE5" s="196" t="s">
        <v>14</v>
      </c>
      <c r="BS5" s="14" t="s">
        <v>6</v>
      </c>
    </row>
    <row r="6" spans="1:74" s="1" customFormat="1" ht="36.950000000000003" customHeight="1">
      <c r="B6" s="17"/>
      <c r="D6" s="23" t="s">
        <v>15</v>
      </c>
      <c r="K6" s="200" t="s">
        <v>16</v>
      </c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69"/>
      <c r="AD6" s="169"/>
      <c r="AE6" s="169"/>
      <c r="AF6" s="169"/>
      <c r="AG6" s="169"/>
      <c r="AH6" s="169"/>
      <c r="AI6" s="169"/>
      <c r="AJ6" s="169"/>
      <c r="AK6" s="169"/>
      <c r="AL6" s="169"/>
      <c r="AM6" s="169"/>
      <c r="AN6" s="169"/>
      <c r="AO6" s="169"/>
      <c r="AR6" s="17"/>
      <c r="BE6" s="197"/>
      <c r="BS6" s="14" t="s">
        <v>6</v>
      </c>
    </row>
    <row r="7" spans="1:74" s="1" customFormat="1" ht="12" customHeight="1">
      <c r="B7" s="17"/>
      <c r="D7" s="24" t="s">
        <v>17</v>
      </c>
      <c r="K7" s="22" t="s">
        <v>1</v>
      </c>
      <c r="AK7" s="24" t="s">
        <v>18</v>
      </c>
      <c r="AN7" s="22" t="s">
        <v>1</v>
      </c>
      <c r="AR7" s="17"/>
      <c r="BE7" s="197"/>
      <c r="BS7" s="14" t="s">
        <v>6</v>
      </c>
    </row>
    <row r="8" spans="1:74" s="1" customFormat="1" ht="12" customHeight="1">
      <c r="B8" s="17"/>
      <c r="D8" s="24" t="s">
        <v>19</v>
      </c>
      <c r="K8" s="22" t="s">
        <v>20</v>
      </c>
      <c r="AK8" s="24" t="s">
        <v>21</v>
      </c>
      <c r="AN8" s="25"/>
      <c r="AR8" s="17"/>
      <c r="BE8" s="197"/>
      <c r="BS8" s="14" t="s">
        <v>6</v>
      </c>
    </row>
    <row r="9" spans="1:74" s="1" customFormat="1" ht="14.45" customHeight="1">
      <c r="B9" s="17"/>
      <c r="AR9" s="17"/>
      <c r="BE9" s="197"/>
      <c r="BS9" s="14" t="s">
        <v>6</v>
      </c>
    </row>
    <row r="10" spans="1:74" s="1" customFormat="1" ht="12" customHeight="1">
      <c r="B10" s="17"/>
      <c r="D10" s="24" t="s">
        <v>22</v>
      </c>
      <c r="AK10" s="24" t="s">
        <v>23</v>
      </c>
      <c r="AN10" s="22" t="s">
        <v>1</v>
      </c>
      <c r="AR10" s="17"/>
      <c r="BE10" s="197"/>
      <c r="BS10" s="14" t="s">
        <v>6</v>
      </c>
    </row>
    <row r="11" spans="1:74" s="1" customFormat="1" ht="18.399999999999999" customHeight="1">
      <c r="B11" s="17"/>
      <c r="E11" s="22" t="s">
        <v>20</v>
      </c>
      <c r="AK11" s="24" t="s">
        <v>24</v>
      </c>
      <c r="AN11" s="22" t="s">
        <v>1</v>
      </c>
      <c r="AR11" s="17"/>
      <c r="BE11" s="197"/>
      <c r="BS11" s="14" t="s">
        <v>6</v>
      </c>
    </row>
    <row r="12" spans="1:74" s="1" customFormat="1" ht="6.95" customHeight="1">
      <c r="B12" s="17"/>
      <c r="AR12" s="17"/>
      <c r="BE12" s="197"/>
      <c r="BS12" s="14" t="s">
        <v>6</v>
      </c>
    </row>
    <row r="13" spans="1:74" s="1" customFormat="1" ht="12" customHeight="1">
      <c r="B13" s="17"/>
      <c r="D13" s="24" t="s">
        <v>25</v>
      </c>
      <c r="AK13" s="24" t="s">
        <v>23</v>
      </c>
      <c r="AN13" s="26" t="s">
        <v>26</v>
      </c>
      <c r="AR13" s="17"/>
      <c r="BE13" s="197"/>
      <c r="BS13" s="14" t="s">
        <v>6</v>
      </c>
    </row>
    <row r="14" spans="1:74" ht="12.75">
      <c r="B14" s="17"/>
      <c r="E14" s="201" t="s">
        <v>26</v>
      </c>
      <c r="F14" s="202"/>
      <c r="G14" s="202"/>
      <c r="H14" s="202"/>
      <c r="I14" s="202"/>
      <c r="J14" s="202"/>
      <c r="K14" s="202"/>
      <c r="L14" s="202"/>
      <c r="M14" s="202"/>
      <c r="N14" s="202"/>
      <c r="O14" s="202"/>
      <c r="P14" s="202"/>
      <c r="Q14" s="202"/>
      <c r="R14" s="202"/>
      <c r="S14" s="202"/>
      <c r="T14" s="202"/>
      <c r="U14" s="202"/>
      <c r="V14" s="202"/>
      <c r="W14" s="202"/>
      <c r="X14" s="202"/>
      <c r="Y14" s="202"/>
      <c r="Z14" s="202"/>
      <c r="AA14" s="202"/>
      <c r="AB14" s="202"/>
      <c r="AC14" s="202"/>
      <c r="AD14" s="202"/>
      <c r="AE14" s="202"/>
      <c r="AF14" s="202"/>
      <c r="AG14" s="202"/>
      <c r="AH14" s="202"/>
      <c r="AI14" s="202"/>
      <c r="AJ14" s="202"/>
      <c r="AK14" s="24" t="s">
        <v>24</v>
      </c>
      <c r="AN14" s="26" t="s">
        <v>26</v>
      </c>
      <c r="AR14" s="17"/>
      <c r="BE14" s="197"/>
      <c r="BS14" s="14" t="s">
        <v>6</v>
      </c>
    </row>
    <row r="15" spans="1:74" s="1" customFormat="1" ht="6.95" customHeight="1">
      <c r="B15" s="17"/>
      <c r="AR15" s="17"/>
      <c r="BE15" s="197"/>
      <c r="BS15" s="14" t="s">
        <v>3</v>
      </c>
    </row>
    <row r="16" spans="1:74" s="1" customFormat="1" ht="12" customHeight="1">
      <c r="B16" s="17"/>
      <c r="D16" s="24" t="s">
        <v>27</v>
      </c>
      <c r="AK16" s="24" t="s">
        <v>23</v>
      </c>
      <c r="AN16" s="22" t="s">
        <v>1</v>
      </c>
      <c r="AR16" s="17"/>
      <c r="BE16" s="197"/>
      <c r="BS16" s="14" t="s">
        <v>3</v>
      </c>
    </row>
    <row r="17" spans="1:71" s="1" customFormat="1" ht="18.399999999999999" customHeight="1">
      <c r="B17" s="17"/>
      <c r="E17" s="22" t="s">
        <v>20</v>
      </c>
      <c r="AK17" s="24" t="s">
        <v>24</v>
      </c>
      <c r="AN17" s="22" t="s">
        <v>1</v>
      </c>
      <c r="AR17" s="17"/>
      <c r="BE17" s="197"/>
      <c r="BS17" s="14" t="s">
        <v>28</v>
      </c>
    </row>
    <row r="18" spans="1:71" s="1" customFormat="1" ht="6.95" customHeight="1">
      <c r="B18" s="17"/>
      <c r="AR18" s="17"/>
      <c r="BE18" s="197"/>
      <c r="BS18" s="14" t="s">
        <v>6</v>
      </c>
    </row>
    <row r="19" spans="1:71" s="1" customFormat="1" ht="12" customHeight="1">
      <c r="B19" s="17"/>
      <c r="D19" s="24" t="s">
        <v>29</v>
      </c>
      <c r="AK19" s="24" t="s">
        <v>23</v>
      </c>
      <c r="AN19" s="22" t="s">
        <v>1</v>
      </c>
      <c r="AR19" s="17"/>
      <c r="BE19" s="197"/>
      <c r="BS19" s="14" t="s">
        <v>6</v>
      </c>
    </row>
    <row r="20" spans="1:71" s="1" customFormat="1" ht="18.399999999999999" customHeight="1">
      <c r="B20" s="17"/>
      <c r="E20" s="22" t="s">
        <v>20</v>
      </c>
      <c r="AK20" s="24" t="s">
        <v>24</v>
      </c>
      <c r="AN20" s="22" t="s">
        <v>1</v>
      </c>
      <c r="AR20" s="17"/>
      <c r="BE20" s="197"/>
      <c r="BS20" s="14" t="s">
        <v>28</v>
      </c>
    </row>
    <row r="21" spans="1:71" s="1" customFormat="1" ht="6.95" customHeight="1">
      <c r="B21" s="17"/>
      <c r="AR21" s="17"/>
      <c r="BE21" s="197"/>
    </row>
    <row r="22" spans="1:71" s="1" customFormat="1" ht="12" customHeight="1">
      <c r="B22" s="17"/>
      <c r="D22" s="24" t="s">
        <v>30</v>
      </c>
      <c r="AR22" s="17"/>
      <c r="BE22" s="197"/>
    </row>
    <row r="23" spans="1:71" s="1" customFormat="1" ht="16.5" customHeight="1">
      <c r="B23" s="17"/>
      <c r="E23" s="203" t="s">
        <v>1</v>
      </c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3"/>
      <c r="AC23" s="203"/>
      <c r="AD23" s="203"/>
      <c r="AE23" s="203"/>
      <c r="AF23" s="203"/>
      <c r="AG23" s="203"/>
      <c r="AH23" s="203"/>
      <c r="AI23" s="203"/>
      <c r="AJ23" s="203"/>
      <c r="AK23" s="203"/>
      <c r="AL23" s="203"/>
      <c r="AM23" s="203"/>
      <c r="AN23" s="203"/>
      <c r="AR23" s="17"/>
      <c r="BE23" s="197"/>
    </row>
    <row r="24" spans="1:71" s="1" customFormat="1" ht="6.95" customHeight="1">
      <c r="B24" s="17"/>
      <c r="AR24" s="17"/>
      <c r="BE24" s="197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97"/>
    </row>
    <row r="26" spans="1:71" s="2" customFormat="1" ht="25.9" customHeight="1">
      <c r="A26" s="29"/>
      <c r="B26" s="30"/>
      <c r="C26" s="29"/>
      <c r="D26" s="31" t="s">
        <v>31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04">
        <f>ROUND(AG94,2)</f>
        <v>0</v>
      </c>
      <c r="AL26" s="205"/>
      <c r="AM26" s="205"/>
      <c r="AN26" s="205"/>
      <c r="AO26" s="205"/>
      <c r="AP26" s="29"/>
      <c r="AQ26" s="29"/>
      <c r="AR26" s="30"/>
      <c r="BE26" s="197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97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06" t="s">
        <v>32</v>
      </c>
      <c r="M28" s="206"/>
      <c r="N28" s="206"/>
      <c r="O28" s="206"/>
      <c r="P28" s="206"/>
      <c r="Q28" s="29"/>
      <c r="R28" s="29"/>
      <c r="S28" s="29"/>
      <c r="T28" s="29"/>
      <c r="U28" s="29"/>
      <c r="V28" s="29"/>
      <c r="W28" s="206" t="s">
        <v>33</v>
      </c>
      <c r="X28" s="206"/>
      <c r="Y28" s="206"/>
      <c r="Z28" s="206"/>
      <c r="AA28" s="206"/>
      <c r="AB28" s="206"/>
      <c r="AC28" s="206"/>
      <c r="AD28" s="206"/>
      <c r="AE28" s="206"/>
      <c r="AF28" s="29"/>
      <c r="AG28" s="29"/>
      <c r="AH28" s="29"/>
      <c r="AI28" s="29"/>
      <c r="AJ28" s="29"/>
      <c r="AK28" s="206" t="s">
        <v>34</v>
      </c>
      <c r="AL28" s="206"/>
      <c r="AM28" s="206"/>
      <c r="AN28" s="206"/>
      <c r="AO28" s="206"/>
      <c r="AP28" s="29"/>
      <c r="AQ28" s="29"/>
      <c r="AR28" s="30"/>
      <c r="BE28" s="197"/>
    </row>
    <row r="29" spans="1:71" s="3" customFormat="1" ht="14.45" customHeight="1">
      <c r="B29" s="34"/>
      <c r="D29" s="24" t="s">
        <v>35</v>
      </c>
      <c r="F29" s="24" t="s">
        <v>36</v>
      </c>
      <c r="L29" s="191">
        <v>0.2</v>
      </c>
      <c r="M29" s="190"/>
      <c r="N29" s="190"/>
      <c r="O29" s="190"/>
      <c r="P29" s="190"/>
      <c r="W29" s="189">
        <f>ROUND(AZ94, 2)</f>
        <v>0</v>
      </c>
      <c r="X29" s="190"/>
      <c r="Y29" s="190"/>
      <c r="Z29" s="190"/>
      <c r="AA29" s="190"/>
      <c r="AB29" s="190"/>
      <c r="AC29" s="190"/>
      <c r="AD29" s="190"/>
      <c r="AE29" s="190"/>
      <c r="AK29" s="189">
        <f>ROUND(AV94, 2)</f>
        <v>0</v>
      </c>
      <c r="AL29" s="190"/>
      <c r="AM29" s="190"/>
      <c r="AN29" s="190"/>
      <c r="AO29" s="190"/>
      <c r="AR29" s="34"/>
      <c r="BE29" s="198"/>
    </row>
    <row r="30" spans="1:71" s="3" customFormat="1" ht="14.45" customHeight="1">
      <c r="B30" s="34"/>
      <c r="F30" s="24" t="s">
        <v>37</v>
      </c>
      <c r="L30" s="191">
        <v>0.2</v>
      </c>
      <c r="M30" s="190"/>
      <c r="N30" s="190"/>
      <c r="O30" s="190"/>
      <c r="P30" s="190"/>
      <c r="W30" s="189">
        <f>ROUND(BA94, 2)</f>
        <v>0</v>
      </c>
      <c r="X30" s="190"/>
      <c r="Y30" s="190"/>
      <c r="Z30" s="190"/>
      <c r="AA30" s="190"/>
      <c r="AB30" s="190"/>
      <c r="AC30" s="190"/>
      <c r="AD30" s="190"/>
      <c r="AE30" s="190"/>
      <c r="AK30" s="189">
        <f>ROUND(AW94, 2)</f>
        <v>0</v>
      </c>
      <c r="AL30" s="190"/>
      <c r="AM30" s="190"/>
      <c r="AN30" s="190"/>
      <c r="AO30" s="190"/>
      <c r="AR30" s="34"/>
      <c r="BE30" s="198"/>
    </row>
    <row r="31" spans="1:71" s="3" customFormat="1" ht="14.45" hidden="1" customHeight="1">
      <c r="B31" s="34"/>
      <c r="F31" s="24" t="s">
        <v>38</v>
      </c>
      <c r="L31" s="191">
        <v>0.2</v>
      </c>
      <c r="M31" s="190"/>
      <c r="N31" s="190"/>
      <c r="O31" s="190"/>
      <c r="P31" s="190"/>
      <c r="W31" s="189">
        <f>ROUND(BB94, 2)</f>
        <v>0</v>
      </c>
      <c r="X31" s="190"/>
      <c r="Y31" s="190"/>
      <c r="Z31" s="190"/>
      <c r="AA31" s="190"/>
      <c r="AB31" s="190"/>
      <c r="AC31" s="190"/>
      <c r="AD31" s="190"/>
      <c r="AE31" s="190"/>
      <c r="AK31" s="189">
        <v>0</v>
      </c>
      <c r="AL31" s="190"/>
      <c r="AM31" s="190"/>
      <c r="AN31" s="190"/>
      <c r="AO31" s="190"/>
      <c r="AR31" s="34"/>
      <c r="BE31" s="198"/>
    </row>
    <row r="32" spans="1:71" s="3" customFormat="1" ht="14.45" hidden="1" customHeight="1">
      <c r="B32" s="34"/>
      <c r="F32" s="24" t="s">
        <v>39</v>
      </c>
      <c r="L32" s="191">
        <v>0.2</v>
      </c>
      <c r="M32" s="190"/>
      <c r="N32" s="190"/>
      <c r="O32" s="190"/>
      <c r="P32" s="190"/>
      <c r="W32" s="189">
        <f>ROUND(BC94, 2)</f>
        <v>0</v>
      </c>
      <c r="X32" s="190"/>
      <c r="Y32" s="190"/>
      <c r="Z32" s="190"/>
      <c r="AA32" s="190"/>
      <c r="AB32" s="190"/>
      <c r="AC32" s="190"/>
      <c r="AD32" s="190"/>
      <c r="AE32" s="190"/>
      <c r="AK32" s="189">
        <v>0</v>
      </c>
      <c r="AL32" s="190"/>
      <c r="AM32" s="190"/>
      <c r="AN32" s="190"/>
      <c r="AO32" s="190"/>
      <c r="AR32" s="34"/>
      <c r="BE32" s="198"/>
    </row>
    <row r="33" spans="1:57" s="3" customFormat="1" ht="14.45" hidden="1" customHeight="1">
      <c r="B33" s="34"/>
      <c r="F33" s="24" t="s">
        <v>40</v>
      </c>
      <c r="L33" s="191">
        <v>0</v>
      </c>
      <c r="M33" s="190"/>
      <c r="N33" s="190"/>
      <c r="O33" s="190"/>
      <c r="P33" s="190"/>
      <c r="W33" s="189">
        <f>ROUND(BD94, 2)</f>
        <v>0</v>
      </c>
      <c r="X33" s="190"/>
      <c r="Y33" s="190"/>
      <c r="Z33" s="190"/>
      <c r="AA33" s="190"/>
      <c r="AB33" s="190"/>
      <c r="AC33" s="190"/>
      <c r="AD33" s="190"/>
      <c r="AE33" s="190"/>
      <c r="AK33" s="189">
        <v>0</v>
      </c>
      <c r="AL33" s="190"/>
      <c r="AM33" s="190"/>
      <c r="AN33" s="190"/>
      <c r="AO33" s="190"/>
      <c r="AR33" s="34"/>
      <c r="BE33" s="198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97"/>
    </row>
    <row r="35" spans="1:57" s="2" customFormat="1" ht="25.9" customHeight="1">
      <c r="A35" s="29"/>
      <c r="B35" s="30"/>
      <c r="C35" s="35"/>
      <c r="D35" s="36" t="s">
        <v>41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42</v>
      </c>
      <c r="U35" s="37"/>
      <c r="V35" s="37"/>
      <c r="W35" s="37"/>
      <c r="X35" s="192" t="s">
        <v>43</v>
      </c>
      <c r="Y35" s="193"/>
      <c r="Z35" s="193"/>
      <c r="AA35" s="193"/>
      <c r="AB35" s="193"/>
      <c r="AC35" s="37"/>
      <c r="AD35" s="37"/>
      <c r="AE35" s="37"/>
      <c r="AF35" s="37"/>
      <c r="AG35" s="37"/>
      <c r="AH35" s="37"/>
      <c r="AI35" s="37"/>
      <c r="AJ35" s="37"/>
      <c r="AK35" s="194">
        <f>SUM(AK26:AK33)</f>
        <v>0</v>
      </c>
      <c r="AL35" s="193"/>
      <c r="AM35" s="193"/>
      <c r="AN35" s="193"/>
      <c r="AO35" s="195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44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45</v>
      </c>
      <c r="AI49" s="41"/>
      <c r="AJ49" s="41"/>
      <c r="AK49" s="41"/>
      <c r="AL49" s="41"/>
      <c r="AM49" s="41"/>
      <c r="AN49" s="41"/>
      <c r="AO49" s="41"/>
      <c r="AR49" s="39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9"/>
      <c r="B60" s="30"/>
      <c r="C60" s="29"/>
      <c r="D60" s="42" t="s">
        <v>46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47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46</v>
      </c>
      <c r="AI60" s="32"/>
      <c r="AJ60" s="32"/>
      <c r="AK60" s="32"/>
      <c r="AL60" s="32"/>
      <c r="AM60" s="42" t="s">
        <v>47</v>
      </c>
      <c r="AN60" s="32"/>
      <c r="AO60" s="32"/>
      <c r="AP60" s="29"/>
      <c r="AQ60" s="29"/>
      <c r="AR60" s="30"/>
      <c r="BE60" s="29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9"/>
      <c r="B64" s="30"/>
      <c r="C64" s="29"/>
      <c r="D64" s="40" t="s">
        <v>48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49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9"/>
      <c r="B75" s="30"/>
      <c r="C75" s="29"/>
      <c r="D75" s="42" t="s">
        <v>46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47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46</v>
      </c>
      <c r="AI75" s="32"/>
      <c r="AJ75" s="32"/>
      <c r="AK75" s="32"/>
      <c r="AL75" s="32"/>
      <c r="AM75" s="42" t="s">
        <v>47</v>
      </c>
      <c r="AN75" s="32"/>
      <c r="AO75" s="32"/>
      <c r="AP75" s="29"/>
      <c r="AQ75" s="29"/>
      <c r="AR75" s="30"/>
      <c r="BE75" s="29"/>
    </row>
    <row r="76" spans="1:57" s="2" customFormat="1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0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0" s="2" customFormat="1" ht="24.95" customHeight="1">
      <c r="A82" s="29"/>
      <c r="B82" s="30"/>
      <c r="C82" s="18" t="s">
        <v>50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0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0" s="4" customFormat="1" ht="12" customHeight="1">
      <c r="B84" s="48"/>
      <c r="C84" s="24" t="s">
        <v>12</v>
      </c>
      <c r="L84" s="4" t="str">
        <f>K5</f>
        <v>2020</v>
      </c>
      <c r="AR84" s="48"/>
    </row>
    <row r="85" spans="1:90" s="5" customFormat="1" ht="36.950000000000003" customHeight="1">
      <c r="B85" s="49"/>
      <c r="C85" s="50" t="s">
        <v>15</v>
      </c>
      <c r="L85" s="180" t="str">
        <f>K6</f>
        <v>Bytové priestory SNP 33,37,39 - výmena okien</v>
      </c>
      <c r="M85" s="181"/>
      <c r="N85" s="181"/>
      <c r="O85" s="181"/>
      <c r="P85" s="181"/>
      <c r="Q85" s="181"/>
      <c r="R85" s="181"/>
      <c r="S85" s="181"/>
      <c r="T85" s="181"/>
      <c r="U85" s="181"/>
      <c r="V85" s="181"/>
      <c r="W85" s="181"/>
      <c r="X85" s="181"/>
      <c r="Y85" s="181"/>
      <c r="Z85" s="181"/>
      <c r="AA85" s="181"/>
      <c r="AB85" s="181"/>
      <c r="AC85" s="181"/>
      <c r="AD85" s="181"/>
      <c r="AE85" s="181"/>
      <c r="AF85" s="181"/>
      <c r="AG85" s="181"/>
      <c r="AH85" s="181"/>
      <c r="AI85" s="181"/>
      <c r="AJ85" s="181"/>
      <c r="AK85" s="181"/>
      <c r="AL85" s="181"/>
      <c r="AM85" s="181"/>
      <c r="AN85" s="181"/>
      <c r="AO85" s="181"/>
      <c r="AR85" s="49"/>
    </row>
    <row r="86" spans="1:90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0" s="2" customFormat="1" ht="12" customHeight="1">
      <c r="A87" s="29"/>
      <c r="B87" s="30"/>
      <c r="C87" s="24" t="s">
        <v>19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21</v>
      </c>
      <c r="AJ87" s="29"/>
      <c r="AK87" s="29"/>
      <c r="AL87" s="29"/>
      <c r="AM87" s="182" t="str">
        <f>IF(AN8= "","",AN8)</f>
        <v/>
      </c>
      <c r="AN87" s="182"/>
      <c r="AO87" s="29"/>
      <c r="AP87" s="29"/>
      <c r="AQ87" s="29"/>
      <c r="AR87" s="30"/>
      <c r="BE87" s="29"/>
    </row>
    <row r="88" spans="1:90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0" s="2" customFormat="1" ht="15.2" customHeight="1">
      <c r="A89" s="29"/>
      <c r="B89" s="30"/>
      <c r="C89" s="24" t="s">
        <v>22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27</v>
      </c>
      <c r="AJ89" s="29"/>
      <c r="AK89" s="29"/>
      <c r="AL89" s="29"/>
      <c r="AM89" s="183" t="str">
        <f>IF(E17="","",E17)</f>
        <v xml:space="preserve"> </v>
      </c>
      <c r="AN89" s="184"/>
      <c r="AO89" s="184"/>
      <c r="AP89" s="184"/>
      <c r="AQ89" s="29"/>
      <c r="AR89" s="30"/>
      <c r="AS89" s="185" t="s">
        <v>51</v>
      </c>
      <c r="AT89" s="186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0" s="2" customFormat="1" ht="15.2" customHeight="1">
      <c r="A90" s="29"/>
      <c r="B90" s="30"/>
      <c r="C90" s="24" t="s">
        <v>25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29</v>
      </c>
      <c r="AJ90" s="29"/>
      <c r="AK90" s="29"/>
      <c r="AL90" s="29"/>
      <c r="AM90" s="183" t="str">
        <f>IF(E20="","",E20)</f>
        <v xml:space="preserve"> </v>
      </c>
      <c r="AN90" s="184"/>
      <c r="AO90" s="184"/>
      <c r="AP90" s="184"/>
      <c r="AQ90" s="29"/>
      <c r="AR90" s="30"/>
      <c r="AS90" s="187"/>
      <c r="AT90" s="188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0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187"/>
      <c r="AT91" s="188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0" s="2" customFormat="1" ht="29.25" customHeight="1">
      <c r="A92" s="29"/>
      <c r="B92" s="30"/>
      <c r="C92" s="170" t="s">
        <v>52</v>
      </c>
      <c r="D92" s="171"/>
      <c r="E92" s="171"/>
      <c r="F92" s="171"/>
      <c r="G92" s="171"/>
      <c r="H92" s="57"/>
      <c r="I92" s="172" t="s">
        <v>53</v>
      </c>
      <c r="J92" s="171"/>
      <c r="K92" s="171"/>
      <c r="L92" s="171"/>
      <c r="M92" s="171"/>
      <c r="N92" s="171"/>
      <c r="O92" s="171"/>
      <c r="P92" s="171"/>
      <c r="Q92" s="171"/>
      <c r="R92" s="171"/>
      <c r="S92" s="171"/>
      <c r="T92" s="171"/>
      <c r="U92" s="171"/>
      <c r="V92" s="171"/>
      <c r="W92" s="171"/>
      <c r="X92" s="171"/>
      <c r="Y92" s="171"/>
      <c r="Z92" s="171"/>
      <c r="AA92" s="171"/>
      <c r="AB92" s="171"/>
      <c r="AC92" s="171"/>
      <c r="AD92" s="171"/>
      <c r="AE92" s="171"/>
      <c r="AF92" s="171"/>
      <c r="AG92" s="173" t="s">
        <v>54</v>
      </c>
      <c r="AH92" s="171"/>
      <c r="AI92" s="171"/>
      <c r="AJ92" s="171"/>
      <c r="AK92" s="171"/>
      <c r="AL92" s="171"/>
      <c r="AM92" s="171"/>
      <c r="AN92" s="172" t="s">
        <v>55</v>
      </c>
      <c r="AO92" s="171"/>
      <c r="AP92" s="174"/>
      <c r="AQ92" s="58" t="s">
        <v>56</v>
      </c>
      <c r="AR92" s="30"/>
      <c r="AS92" s="59" t="s">
        <v>57</v>
      </c>
      <c r="AT92" s="60" t="s">
        <v>58</v>
      </c>
      <c r="AU92" s="60" t="s">
        <v>59</v>
      </c>
      <c r="AV92" s="60" t="s">
        <v>60</v>
      </c>
      <c r="AW92" s="60" t="s">
        <v>61</v>
      </c>
      <c r="AX92" s="60" t="s">
        <v>62</v>
      </c>
      <c r="AY92" s="60" t="s">
        <v>63</v>
      </c>
      <c r="AZ92" s="60" t="s">
        <v>64</v>
      </c>
      <c r="BA92" s="60" t="s">
        <v>65</v>
      </c>
      <c r="BB92" s="60" t="s">
        <v>66</v>
      </c>
      <c r="BC92" s="60" t="s">
        <v>67</v>
      </c>
      <c r="BD92" s="61" t="s">
        <v>68</v>
      </c>
      <c r="BE92" s="29"/>
    </row>
    <row r="93" spans="1:90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0" s="6" customFormat="1" ht="32.450000000000003" customHeight="1">
      <c r="B94" s="65"/>
      <c r="C94" s="66" t="s">
        <v>69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178">
        <f>ROUND(AG95,2)</f>
        <v>0</v>
      </c>
      <c r="AH94" s="178"/>
      <c r="AI94" s="178"/>
      <c r="AJ94" s="178"/>
      <c r="AK94" s="178"/>
      <c r="AL94" s="178"/>
      <c r="AM94" s="178"/>
      <c r="AN94" s="179">
        <f>SUM(AG94,AT94)</f>
        <v>0</v>
      </c>
      <c r="AO94" s="179"/>
      <c r="AP94" s="179"/>
      <c r="AQ94" s="69" t="s">
        <v>1</v>
      </c>
      <c r="AR94" s="65"/>
      <c r="AS94" s="70">
        <f>ROUND(AS95,2)</f>
        <v>0</v>
      </c>
      <c r="AT94" s="71">
        <f>ROUND(SUM(AV94:AW94),2)</f>
        <v>0</v>
      </c>
      <c r="AU94" s="72">
        <f>ROUND(AU95,5)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ROUND(AZ95,2)</f>
        <v>0</v>
      </c>
      <c r="BA94" s="71">
        <f>ROUND(BA95,2)</f>
        <v>0</v>
      </c>
      <c r="BB94" s="71">
        <f>ROUND(BB95,2)</f>
        <v>0</v>
      </c>
      <c r="BC94" s="71">
        <f>ROUND(BC95,2)</f>
        <v>0</v>
      </c>
      <c r="BD94" s="73">
        <f>ROUND(BD95,2)</f>
        <v>0</v>
      </c>
      <c r="BS94" s="74" t="s">
        <v>70</v>
      </c>
      <c r="BT94" s="74" t="s">
        <v>71</v>
      </c>
      <c r="BV94" s="74" t="s">
        <v>72</v>
      </c>
      <c r="BW94" s="74" t="s">
        <v>4</v>
      </c>
      <c r="BX94" s="74" t="s">
        <v>73</v>
      </c>
      <c r="CL94" s="74" t="s">
        <v>1</v>
      </c>
    </row>
    <row r="95" spans="1:90" s="7" customFormat="1" ht="24.75" customHeight="1">
      <c r="A95" s="75" t="s">
        <v>74</v>
      </c>
      <c r="B95" s="76"/>
      <c r="C95" s="77"/>
      <c r="D95" s="177" t="s">
        <v>13</v>
      </c>
      <c r="E95" s="177"/>
      <c r="F95" s="177"/>
      <c r="G95" s="177"/>
      <c r="H95" s="177"/>
      <c r="I95" s="78"/>
      <c r="J95" s="177" t="s">
        <v>16</v>
      </c>
      <c r="K95" s="177"/>
      <c r="L95" s="177"/>
      <c r="M95" s="177"/>
      <c r="N95" s="177"/>
      <c r="O95" s="177"/>
      <c r="P95" s="177"/>
      <c r="Q95" s="177"/>
      <c r="R95" s="177"/>
      <c r="S95" s="177"/>
      <c r="T95" s="177"/>
      <c r="U95" s="177"/>
      <c r="V95" s="177"/>
      <c r="W95" s="177"/>
      <c r="X95" s="177"/>
      <c r="Y95" s="177"/>
      <c r="Z95" s="177"/>
      <c r="AA95" s="177"/>
      <c r="AB95" s="177"/>
      <c r="AC95" s="177"/>
      <c r="AD95" s="177"/>
      <c r="AE95" s="177"/>
      <c r="AF95" s="177"/>
      <c r="AG95" s="175">
        <f>'2020 - Bytové priestory S...'!J28</f>
        <v>0</v>
      </c>
      <c r="AH95" s="176"/>
      <c r="AI95" s="176"/>
      <c r="AJ95" s="176"/>
      <c r="AK95" s="176"/>
      <c r="AL95" s="176"/>
      <c r="AM95" s="176"/>
      <c r="AN95" s="175">
        <f>SUM(AG95,AT95)</f>
        <v>0</v>
      </c>
      <c r="AO95" s="176"/>
      <c r="AP95" s="176"/>
      <c r="AQ95" s="79" t="s">
        <v>75</v>
      </c>
      <c r="AR95" s="76"/>
      <c r="AS95" s="80">
        <v>0</v>
      </c>
      <c r="AT95" s="81">
        <f>ROUND(SUM(AV95:AW95),2)</f>
        <v>0</v>
      </c>
      <c r="AU95" s="82">
        <f>'2020 - Bytové priestory S...'!P120</f>
        <v>0</v>
      </c>
      <c r="AV95" s="81">
        <f>'2020 - Bytové priestory S...'!J31</f>
        <v>0</v>
      </c>
      <c r="AW95" s="81">
        <f>'2020 - Bytové priestory S...'!J32</f>
        <v>0</v>
      </c>
      <c r="AX95" s="81">
        <f>'2020 - Bytové priestory S...'!J33</f>
        <v>0</v>
      </c>
      <c r="AY95" s="81">
        <f>'2020 - Bytové priestory S...'!J34</f>
        <v>0</v>
      </c>
      <c r="AZ95" s="81">
        <f>'2020 - Bytové priestory S...'!F31</f>
        <v>0</v>
      </c>
      <c r="BA95" s="81">
        <f>'2020 - Bytové priestory S...'!F32</f>
        <v>0</v>
      </c>
      <c r="BB95" s="81">
        <f>'2020 - Bytové priestory S...'!F33</f>
        <v>0</v>
      </c>
      <c r="BC95" s="81">
        <f>'2020 - Bytové priestory S...'!F34</f>
        <v>0</v>
      </c>
      <c r="BD95" s="83">
        <f>'2020 - Bytové priestory S...'!F35</f>
        <v>0</v>
      </c>
      <c r="BT95" s="84" t="s">
        <v>76</v>
      </c>
      <c r="BU95" s="84" t="s">
        <v>77</v>
      </c>
      <c r="BV95" s="84" t="s">
        <v>72</v>
      </c>
      <c r="BW95" s="84" t="s">
        <v>4</v>
      </c>
      <c r="BX95" s="84" t="s">
        <v>73</v>
      </c>
      <c r="CL95" s="84" t="s">
        <v>1</v>
      </c>
    </row>
    <row r="96" spans="1:90" s="2" customFormat="1" ht="30" customHeight="1">
      <c r="A96" s="29"/>
      <c r="B96" s="30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30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</row>
    <row r="97" spans="1:57" s="2" customFormat="1" ht="6.95" customHeight="1">
      <c r="A97" s="29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30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</row>
  </sheetData>
  <mergeCells count="42">
    <mergeCell ref="W30:AE30"/>
    <mergeCell ref="AK30:AO30"/>
    <mergeCell ref="L30:P30"/>
    <mergeCell ref="W31:AE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AN95:AP95"/>
    <mergeCell ref="AG95:AM95"/>
    <mergeCell ref="D95:H95"/>
    <mergeCell ref="J95:AF95"/>
    <mergeCell ref="AG94:AM94"/>
    <mergeCell ref="AN94:AP94"/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</mergeCells>
  <hyperlinks>
    <hyperlink ref="A95" location="'2020 - Bytové priestory S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3"/>
  <sheetViews>
    <sheetView showGridLines="0" tabSelected="1" topLeftCell="A123" workbookViewId="0">
      <selection activeCell="J114" sqref="J114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68" t="s">
        <v>5</v>
      </c>
      <c r="M2" s="169"/>
      <c r="N2" s="169"/>
      <c r="O2" s="169"/>
      <c r="P2" s="169"/>
      <c r="Q2" s="169"/>
      <c r="R2" s="169"/>
      <c r="S2" s="169"/>
      <c r="T2" s="169"/>
      <c r="U2" s="169"/>
      <c r="V2" s="169"/>
      <c r="AT2" s="14" t="s">
        <v>4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hidden="1" customHeight="1">
      <c r="B4" s="17"/>
      <c r="D4" s="18" t="s">
        <v>78</v>
      </c>
      <c r="L4" s="17"/>
      <c r="M4" s="85" t="s">
        <v>9</v>
      </c>
      <c r="AT4" s="14" t="s">
        <v>3</v>
      </c>
    </row>
    <row r="5" spans="1:46" s="1" customFormat="1" ht="6.95" hidden="1" customHeight="1">
      <c r="B5" s="17"/>
      <c r="L5" s="17"/>
    </row>
    <row r="6" spans="1:46" s="2" customFormat="1" ht="12" hidden="1" customHeight="1">
      <c r="A6" s="29"/>
      <c r="B6" s="30"/>
      <c r="C6" s="29"/>
      <c r="D6" s="24" t="s">
        <v>15</v>
      </c>
      <c r="E6" s="29"/>
      <c r="F6" s="29"/>
      <c r="G6" s="29"/>
      <c r="H6" s="29"/>
      <c r="I6" s="29"/>
      <c r="J6" s="29"/>
      <c r="K6" s="29"/>
      <c r="L6" s="3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7" spans="1:46" s="2" customFormat="1" ht="16.5" hidden="1" customHeight="1">
      <c r="A7" s="29"/>
      <c r="B7" s="30"/>
      <c r="C7" s="29"/>
      <c r="D7" s="29"/>
      <c r="E7" s="180" t="s">
        <v>16</v>
      </c>
      <c r="F7" s="207"/>
      <c r="G7" s="207"/>
      <c r="H7" s="207"/>
      <c r="I7" s="29"/>
      <c r="J7" s="29"/>
      <c r="K7" s="29"/>
      <c r="L7" s="3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46" s="2" customFormat="1" hidden="1">
      <c r="A8" s="29"/>
      <c r="B8" s="30"/>
      <c r="C8" s="29"/>
      <c r="D8" s="29"/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2" hidden="1" customHeight="1">
      <c r="A9" s="29"/>
      <c r="B9" s="30"/>
      <c r="C9" s="29"/>
      <c r="D9" s="24" t="s">
        <v>17</v>
      </c>
      <c r="E9" s="29"/>
      <c r="F9" s="22" t="s">
        <v>1</v>
      </c>
      <c r="G9" s="29"/>
      <c r="H9" s="29"/>
      <c r="I9" s="24" t="s">
        <v>18</v>
      </c>
      <c r="J9" s="22" t="s">
        <v>1</v>
      </c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2" hidden="1" customHeight="1">
      <c r="A10" s="29"/>
      <c r="B10" s="30"/>
      <c r="C10" s="29"/>
      <c r="D10" s="24" t="s">
        <v>19</v>
      </c>
      <c r="E10" s="29"/>
      <c r="F10" s="22" t="s">
        <v>20</v>
      </c>
      <c r="G10" s="29"/>
      <c r="H10" s="29"/>
      <c r="I10" s="24" t="s">
        <v>21</v>
      </c>
      <c r="J10" s="52">
        <f>'Rekapitulácia stavby'!AN8</f>
        <v>0</v>
      </c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0.9" hidden="1" customHeight="1">
      <c r="A11" s="29"/>
      <c r="B11" s="30"/>
      <c r="C11" s="29"/>
      <c r="D11" s="29"/>
      <c r="E11" s="29"/>
      <c r="F11" s="29"/>
      <c r="G11" s="29"/>
      <c r="H11" s="29"/>
      <c r="I11" s="29"/>
      <c r="J11" s="29"/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22</v>
      </c>
      <c r="E12" s="29"/>
      <c r="F12" s="29"/>
      <c r="G12" s="29"/>
      <c r="H12" s="29"/>
      <c r="I12" s="24" t="s">
        <v>23</v>
      </c>
      <c r="J12" s="22" t="str">
        <f>IF('Rekapitulácia stavby'!AN10="","",'Rekapitulácia stavby'!AN10)</f>
        <v/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8" hidden="1" customHeight="1">
      <c r="A13" s="29"/>
      <c r="B13" s="30"/>
      <c r="C13" s="29"/>
      <c r="D13" s="29"/>
      <c r="E13" s="22" t="str">
        <f>IF('Rekapitulácia stavby'!E11="","",'Rekapitulácia stavby'!E11)</f>
        <v xml:space="preserve"> </v>
      </c>
      <c r="F13" s="29"/>
      <c r="G13" s="29"/>
      <c r="H13" s="29"/>
      <c r="I13" s="24" t="s">
        <v>24</v>
      </c>
      <c r="J13" s="22" t="str">
        <f>IF('Rekapitulácia stavby'!AN11="","",'Rekapitulácia stavby'!AN11)</f>
        <v/>
      </c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6.95" hidden="1" customHeight="1">
      <c r="A14" s="29"/>
      <c r="B14" s="30"/>
      <c r="C14" s="29"/>
      <c r="D14" s="29"/>
      <c r="E14" s="29"/>
      <c r="F14" s="29"/>
      <c r="G14" s="29"/>
      <c r="H14" s="29"/>
      <c r="I14" s="29"/>
      <c r="J14" s="29"/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2" hidden="1" customHeight="1">
      <c r="A15" s="29"/>
      <c r="B15" s="30"/>
      <c r="C15" s="29"/>
      <c r="D15" s="24" t="s">
        <v>25</v>
      </c>
      <c r="E15" s="29"/>
      <c r="F15" s="29"/>
      <c r="G15" s="29"/>
      <c r="H15" s="29"/>
      <c r="I15" s="24" t="s">
        <v>23</v>
      </c>
      <c r="J15" s="25" t="str">
        <f>'Rekapitulácia stavby'!AN13</f>
        <v>Vyplň údaj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18" hidden="1" customHeight="1">
      <c r="A16" s="29"/>
      <c r="B16" s="30"/>
      <c r="C16" s="29"/>
      <c r="D16" s="29"/>
      <c r="E16" s="208" t="str">
        <f>'Rekapitulácia stavby'!E14</f>
        <v>Vyplň údaj</v>
      </c>
      <c r="F16" s="199"/>
      <c r="G16" s="199"/>
      <c r="H16" s="199"/>
      <c r="I16" s="24" t="s">
        <v>24</v>
      </c>
      <c r="J16" s="25" t="str">
        <f>'Rekapitulácia stavby'!AN14</f>
        <v>Vyplň údaj</v>
      </c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6.95" hidden="1" customHeight="1">
      <c r="A17" s="29"/>
      <c r="B17" s="30"/>
      <c r="C17" s="29"/>
      <c r="D17" s="29"/>
      <c r="E17" s="29"/>
      <c r="F17" s="29"/>
      <c r="G17" s="29"/>
      <c r="H17" s="29"/>
      <c r="I17" s="29"/>
      <c r="J17" s="29"/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2" hidden="1" customHeight="1">
      <c r="A18" s="29"/>
      <c r="B18" s="30"/>
      <c r="C18" s="29"/>
      <c r="D18" s="24" t="s">
        <v>27</v>
      </c>
      <c r="E18" s="29"/>
      <c r="F18" s="29"/>
      <c r="G18" s="29"/>
      <c r="H18" s="29"/>
      <c r="I18" s="24" t="s">
        <v>23</v>
      </c>
      <c r="J18" s="22" t="str">
        <f>IF('Rekapitulácia stavby'!AN16="","",'Rekapitulácia stavby'!AN16)</f>
        <v/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18" hidden="1" customHeight="1">
      <c r="A19" s="29"/>
      <c r="B19" s="30"/>
      <c r="C19" s="29"/>
      <c r="D19" s="29"/>
      <c r="E19" s="22" t="str">
        <f>IF('Rekapitulácia stavby'!E17="","",'Rekapitulácia stavby'!E17)</f>
        <v xml:space="preserve"> </v>
      </c>
      <c r="F19" s="29"/>
      <c r="G19" s="29"/>
      <c r="H19" s="29"/>
      <c r="I19" s="24" t="s">
        <v>24</v>
      </c>
      <c r="J19" s="22" t="str">
        <f>IF('Rekapitulácia stavby'!AN17="","",'Rekapitulácia stavby'!AN17)</f>
        <v/>
      </c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6.95" hidden="1" customHeight="1">
      <c r="A20" s="29"/>
      <c r="B20" s="30"/>
      <c r="C20" s="29"/>
      <c r="D20" s="29"/>
      <c r="E20" s="29"/>
      <c r="F20" s="29"/>
      <c r="G20" s="29"/>
      <c r="H20" s="29"/>
      <c r="I20" s="29"/>
      <c r="J20" s="29"/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2" hidden="1" customHeight="1">
      <c r="A21" s="29"/>
      <c r="B21" s="30"/>
      <c r="C21" s="29"/>
      <c r="D21" s="24" t="s">
        <v>29</v>
      </c>
      <c r="E21" s="29"/>
      <c r="F21" s="29"/>
      <c r="G21" s="29"/>
      <c r="H21" s="29"/>
      <c r="I21" s="24" t="s">
        <v>23</v>
      </c>
      <c r="J21" s="22" t="str">
        <f>IF('Rekapitulácia stavby'!AN19="","",'Rekapitulácia stavby'!AN19)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18" hidden="1" customHeight="1">
      <c r="A22" s="29"/>
      <c r="B22" s="30"/>
      <c r="C22" s="29"/>
      <c r="D22" s="29"/>
      <c r="E22" s="22" t="str">
        <f>IF('Rekapitulácia stavby'!E20="","",'Rekapitulácia stavby'!E20)</f>
        <v xml:space="preserve"> </v>
      </c>
      <c r="F22" s="29"/>
      <c r="G22" s="29"/>
      <c r="H22" s="29"/>
      <c r="I22" s="24" t="s">
        <v>24</v>
      </c>
      <c r="J22" s="22" t="str">
        <f>IF('Rekapitulácia stavby'!AN20="","",'Rekapitulácia stavby'!AN20)</f>
        <v/>
      </c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6.95" hidden="1" customHeight="1">
      <c r="A23" s="29"/>
      <c r="B23" s="30"/>
      <c r="C23" s="29"/>
      <c r="D23" s="29"/>
      <c r="E23" s="29"/>
      <c r="F23" s="29"/>
      <c r="G23" s="29"/>
      <c r="H23" s="29"/>
      <c r="I23" s="29"/>
      <c r="J23" s="29"/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2" hidden="1" customHeight="1">
      <c r="A24" s="29"/>
      <c r="B24" s="30"/>
      <c r="C24" s="29"/>
      <c r="D24" s="24" t="s">
        <v>30</v>
      </c>
      <c r="E24" s="29"/>
      <c r="F24" s="29"/>
      <c r="G24" s="29"/>
      <c r="H24" s="29"/>
      <c r="I24" s="29"/>
      <c r="J24" s="29"/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8" customFormat="1" ht="16.5" hidden="1" customHeight="1">
      <c r="A25" s="86"/>
      <c r="B25" s="87"/>
      <c r="C25" s="86"/>
      <c r="D25" s="86"/>
      <c r="E25" s="203" t="s">
        <v>1</v>
      </c>
      <c r="F25" s="203"/>
      <c r="G25" s="203"/>
      <c r="H25" s="203"/>
      <c r="I25" s="86"/>
      <c r="J25" s="86"/>
      <c r="K25" s="86"/>
      <c r="L25" s="88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</row>
    <row r="26" spans="1:31" s="2" customFormat="1" ht="6.95" hidden="1" customHeight="1">
      <c r="A26" s="29"/>
      <c r="B26" s="30"/>
      <c r="C26" s="29"/>
      <c r="D26" s="29"/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2" customFormat="1" ht="6.95" hidden="1" customHeight="1">
      <c r="A27" s="29"/>
      <c r="B27" s="30"/>
      <c r="C27" s="29"/>
      <c r="D27" s="63"/>
      <c r="E27" s="63"/>
      <c r="F27" s="63"/>
      <c r="G27" s="63"/>
      <c r="H27" s="63"/>
      <c r="I27" s="63"/>
      <c r="J27" s="63"/>
      <c r="K27" s="63"/>
      <c r="L27" s="3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31" s="2" customFormat="1" ht="25.35" hidden="1" customHeight="1">
      <c r="A28" s="29"/>
      <c r="B28" s="30"/>
      <c r="C28" s="29"/>
      <c r="D28" s="89" t="s">
        <v>31</v>
      </c>
      <c r="E28" s="29"/>
      <c r="F28" s="29"/>
      <c r="G28" s="29"/>
      <c r="H28" s="29"/>
      <c r="I28" s="29"/>
      <c r="J28" s="68">
        <f>ROUND(J120, 2)</f>
        <v>0</v>
      </c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hidden="1" customHeight="1">
      <c r="A30" s="29"/>
      <c r="B30" s="30"/>
      <c r="C30" s="29"/>
      <c r="D30" s="29"/>
      <c r="E30" s="29"/>
      <c r="F30" s="33" t="s">
        <v>33</v>
      </c>
      <c r="G30" s="29"/>
      <c r="H30" s="29"/>
      <c r="I30" s="33" t="s">
        <v>32</v>
      </c>
      <c r="J30" s="33" t="s">
        <v>34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hidden="1" customHeight="1">
      <c r="A31" s="29"/>
      <c r="B31" s="30"/>
      <c r="C31" s="29"/>
      <c r="D31" s="90" t="s">
        <v>35</v>
      </c>
      <c r="E31" s="24" t="s">
        <v>36</v>
      </c>
      <c r="F31" s="91">
        <f>ROUND((SUM(BE120:BE152)),  2)</f>
        <v>0</v>
      </c>
      <c r="G31" s="29"/>
      <c r="H31" s="29"/>
      <c r="I31" s="92">
        <v>0.2</v>
      </c>
      <c r="J31" s="91">
        <f>ROUND(((SUM(BE120:BE152))*I31),  2)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4" t="s">
        <v>37</v>
      </c>
      <c r="F32" s="91">
        <f>ROUND((SUM(BF120:BF152)),  2)</f>
        <v>0</v>
      </c>
      <c r="G32" s="29"/>
      <c r="H32" s="29"/>
      <c r="I32" s="92">
        <v>0.2</v>
      </c>
      <c r="J32" s="91">
        <f>ROUND(((SUM(BF120:BF152))*I32), 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29"/>
      <c r="E33" s="24" t="s">
        <v>38</v>
      </c>
      <c r="F33" s="91">
        <f>ROUND((SUM(BG120:BG152)),  2)</f>
        <v>0</v>
      </c>
      <c r="G33" s="29"/>
      <c r="H33" s="29"/>
      <c r="I33" s="92">
        <v>0.2</v>
      </c>
      <c r="J33" s="91">
        <f>0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39</v>
      </c>
      <c r="F34" s="91">
        <f>ROUND((SUM(BH120:BH152)),  2)</f>
        <v>0</v>
      </c>
      <c r="G34" s="29"/>
      <c r="H34" s="29"/>
      <c r="I34" s="92">
        <v>0.2</v>
      </c>
      <c r="J34" s="91">
        <f>0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40</v>
      </c>
      <c r="F35" s="91">
        <f>ROUND((SUM(BI120:BI152)),  2)</f>
        <v>0</v>
      </c>
      <c r="G35" s="29"/>
      <c r="H35" s="29"/>
      <c r="I35" s="92">
        <v>0</v>
      </c>
      <c r="J35" s="91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6.95" hidden="1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25.35" hidden="1" customHeight="1">
      <c r="A37" s="29"/>
      <c r="B37" s="30"/>
      <c r="C37" s="93"/>
      <c r="D37" s="94" t="s">
        <v>41</v>
      </c>
      <c r="E37" s="57"/>
      <c r="F37" s="57"/>
      <c r="G37" s="95" t="s">
        <v>42</v>
      </c>
      <c r="H37" s="96" t="s">
        <v>43</v>
      </c>
      <c r="I37" s="57"/>
      <c r="J37" s="97">
        <f>SUM(J28:J35)</f>
        <v>0</v>
      </c>
      <c r="K37" s="98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14.45" hidden="1" customHeight="1">
      <c r="B39" s="17"/>
      <c r="L39" s="17"/>
    </row>
    <row r="40" spans="1:31" s="1" customFormat="1" ht="14.45" hidden="1" customHeight="1">
      <c r="B40" s="17"/>
      <c r="L40" s="17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39"/>
      <c r="D50" s="40" t="s">
        <v>44</v>
      </c>
      <c r="E50" s="41"/>
      <c r="F50" s="41"/>
      <c r="G50" s="40" t="s">
        <v>45</v>
      </c>
      <c r="H50" s="41"/>
      <c r="I50" s="41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46</v>
      </c>
      <c r="E61" s="32"/>
      <c r="F61" s="99" t="s">
        <v>47</v>
      </c>
      <c r="G61" s="42" t="s">
        <v>46</v>
      </c>
      <c r="H61" s="32"/>
      <c r="I61" s="32"/>
      <c r="J61" s="100" t="s">
        <v>47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48</v>
      </c>
      <c r="E65" s="43"/>
      <c r="F65" s="43"/>
      <c r="G65" s="40" t="s">
        <v>49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46</v>
      </c>
      <c r="E76" s="32"/>
      <c r="F76" s="99" t="s">
        <v>47</v>
      </c>
      <c r="G76" s="42" t="s">
        <v>46</v>
      </c>
      <c r="H76" s="32"/>
      <c r="I76" s="32"/>
      <c r="J76" s="100" t="s">
        <v>47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79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180" t="str">
        <f>E7</f>
        <v>Bytové priestory SNP 33,37,39 - výmena okien</v>
      </c>
      <c r="F85" s="207"/>
      <c r="G85" s="207"/>
      <c r="H85" s="207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6.95" hidden="1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2" hidden="1" customHeight="1">
      <c r="A87" s="29"/>
      <c r="B87" s="30"/>
      <c r="C87" s="24" t="s">
        <v>19</v>
      </c>
      <c r="D87" s="29"/>
      <c r="E87" s="29"/>
      <c r="F87" s="22" t="str">
        <f>F10</f>
        <v xml:space="preserve"> </v>
      </c>
      <c r="G87" s="29"/>
      <c r="H87" s="29"/>
      <c r="I87" s="24" t="s">
        <v>21</v>
      </c>
      <c r="J87" s="52">
        <f>IF(J10="","",J10)</f>
        <v>0</v>
      </c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5.2" hidden="1" customHeight="1">
      <c r="A89" s="29"/>
      <c r="B89" s="30"/>
      <c r="C89" s="24" t="s">
        <v>22</v>
      </c>
      <c r="D89" s="29"/>
      <c r="E89" s="29"/>
      <c r="F89" s="22" t="str">
        <f>E13</f>
        <v xml:space="preserve"> </v>
      </c>
      <c r="G89" s="29"/>
      <c r="H89" s="29"/>
      <c r="I89" s="24" t="s">
        <v>27</v>
      </c>
      <c r="J89" s="27" t="str">
        <f>E19</f>
        <v xml:space="preserve"> 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15.2" hidden="1" customHeight="1">
      <c r="A90" s="29"/>
      <c r="B90" s="30"/>
      <c r="C90" s="24" t="s">
        <v>25</v>
      </c>
      <c r="D90" s="29"/>
      <c r="E90" s="29"/>
      <c r="F90" s="22" t="str">
        <f>IF(E16="","",E16)</f>
        <v>Vyplň údaj</v>
      </c>
      <c r="G90" s="29"/>
      <c r="H90" s="29"/>
      <c r="I90" s="24" t="s">
        <v>29</v>
      </c>
      <c r="J90" s="27" t="str">
        <f>E22</f>
        <v xml:space="preserve"> </v>
      </c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0.35" hidden="1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29.25" hidden="1" customHeight="1">
      <c r="A92" s="29"/>
      <c r="B92" s="30"/>
      <c r="C92" s="101" t="s">
        <v>80</v>
      </c>
      <c r="D92" s="93"/>
      <c r="E92" s="93"/>
      <c r="F92" s="93"/>
      <c r="G92" s="93"/>
      <c r="H92" s="93"/>
      <c r="I92" s="93"/>
      <c r="J92" s="102" t="s">
        <v>81</v>
      </c>
      <c r="K92" s="93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2.9" hidden="1" customHeight="1">
      <c r="A94" s="29"/>
      <c r="B94" s="30"/>
      <c r="C94" s="103" t="s">
        <v>82</v>
      </c>
      <c r="D94" s="29"/>
      <c r="E94" s="29"/>
      <c r="F94" s="29"/>
      <c r="G94" s="29"/>
      <c r="H94" s="29"/>
      <c r="I94" s="29"/>
      <c r="J94" s="68">
        <f>J120</f>
        <v>0</v>
      </c>
      <c r="K94" s="29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U94" s="14" t="s">
        <v>83</v>
      </c>
    </row>
    <row r="95" spans="1:47" s="9" customFormat="1" ht="24.95" hidden="1" customHeight="1">
      <c r="B95" s="104"/>
      <c r="D95" s="105" t="s">
        <v>84</v>
      </c>
      <c r="E95" s="106"/>
      <c r="F95" s="106"/>
      <c r="G95" s="106"/>
      <c r="H95" s="106"/>
      <c r="I95" s="106"/>
      <c r="J95" s="107">
        <f>J121</f>
        <v>0</v>
      </c>
      <c r="L95" s="104"/>
    </row>
    <row r="96" spans="1:47" s="10" customFormat="1" ht="19.899999999999999" hidden="1" customHeight="1">
      <c r="B96" s="108"/>
      <c r="D96" s="109" t="s">
        <v>85</v>
      </c>
      <c r="E96" s="110"/>
      <c r="F96" s="110"/>
      <c r="G96" s="110"/>
      <c r="H96" s="110"/>
      <c r="I96" s="110"/>
      <c r="J96" s="111">
        <f>J122</f>
        <v>0</v>
      </c>
      <c r="L96" s="108"/>
    </row>
    <row r="97" spans="1:31" s="10" customFormat="1" ht="19.899999999999999" hidden="1" customHeight="1">
      <c r="B97" s="108"/>
      <c r="D97" s="109" t="s">
        <v>86</v>
      </c>
      <c r="E97" s="110"/>
      <c r="F97" s="110"/>
      <c r="G97" s="110"/>
      <c r="H97" s="110"/>
      <c r="I97" s="110"/>
      <c r="J97" s="111">
        <f>J124</f>
        <v>0</v>
      </c>
      <c r="L97" s="108"/>
    </row>
    <row r="98" spans="1:31" s="10" customFormat="1" ht="19.899999999999999" hidden="1" customHeight="1">
      <c r="B98" s="108"/>
      <c r="D98" s="109" t="s">
        <v>87</v>
      </c>
      <c r="E98" s="110"/>
      <c r="F98" s="110"/>
      <c r="G98" s="110"/>
      <c r="H98" s="110"/>
      <c r="I98" s="110"/>
      <c r="J98" s="111">
        <f>J133</f>
        <v>0</v>
      </c>
      <c r="L98" s="108"/>
    </row>
    <row r="99" spans="1:31" s="9" customFormat="1" ht="24.95" hidden="1" customHeight="1">
      <c r="B99" s="104"/>
      <c r="D99" s="105" t="s">
        <v>88</v>
      </c>
      <c r="E99" s="106"/>
      <c r="F99" s="106"/>
      <c r="G99" s="106"/>
      <c r="H99" s="106"/>
      <c r="I99" s="106"/>
      <c r="J99" s="107">
        <f>J135</f>
        <v>0</v>
      </c>
      <c r="L99" s="104"/>
    </row>
    <row r="100" spans="1:31" s="10" customFormat="1" ht="19.899999999999999" hidden="1" customHeight="1">
      <c r="B100" s="108"/>
      <c r="D100" s="109" t="s">
        <v>89</v>
      </c>
      <c r="E100" s="110"/>
      <c r="F100" s="110"/>
      <c r="G100" s="110"/>
      <c r="H100" s="110"/>
      <c r="I100" s="110"/>
      <c r="J100" s="111">
        <f>J136</f>
        <v>0</v>
      </c>
      <c r="L100" s="108"/>
    </row>
    <row r="101" spans="1:31" s="10" customFormat="1" ht="19.899999999999999" hidden="1" customHeight="1">
      <c r="B101" s="108"/>
      <c r="D101" s="109" t="s">
        <v>90</v>
      </c>
      <c r="E101" s="110"/>
      <c r="F101" s="110"/>
      <c r="G101" s="110"/>
      <c r="H101" s="110"/>
      <c r="I101" s="110"/>
      <c r="J101" s="111">
        <f>J140</f>
        <v>0</v>
      </c>
      <c r="L101" s="108"/>
    </row>
    <row r="102" spans="1:31" s="10" customFormat="1" ht="19.899999999999999" hidden="1" customHeight="1">
      <c r="B102" s="108"/>
      <c r="D102" s="109" t="s">
        <v>91</v>
      </c>
      <c r="E102" s="110"/>
      <c r="F102" s="110"/>
      <c r="G102" s="110"/>
      <c r="H102" s="110"/>
      <c r="I102" s="110"/>
      <c r="J102" s="111">
        <f>J150</f>
        <v>0</v>
      </c>
      <c r="L102" s="108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idden="1"/>
    <row r="106" spans="1:31" hidden="1"/>
    <row r="107" spans="1:31" hidden="1"/>
    <row r="108" spans="1:31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92</v>
      </c>
      <c r="D109" s="29"/>
      <c r="E109" s="29"/>
      <c r="F109" s="29"/>
      <c r="G109" s="29"/>
      <c r="H109" s="29"/>
      <c r="I109" s="29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15</v>
      </c>
      <c r="D111" s="29"/>
      <c r="E111" s="29"/>
      <c r="F111" s="29"/>
      <c r="G111" s="29"/>
      <c r="H111" s="29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180" t="str">
        <f>E7</f>
        <v>Bytové priestory SNP 33,37,39 - výmena okien</v>
      </c>
      <c r="F112" s="207"/>
      <c r="G112" s="207"/>
      <c r="H112" s="207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6.95" customHeight="1">
      <c r="A113" s="29"/>
      <c r="B113" s="30"/>
      <c r="C113" s="29"/>
      <c r="D113" s="29"/>
      <c r="E113" s="29"/>
      <c r="F113" s="29"/>
      <c r="G113" s="29"/>
      <c r="H113" s="29"/>
      <c r="I113" s="29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2" customHeight="1">
      <c r="A114" s="29"/>
      <c r="B114" s="30"/>
      <c r="C114" s="24" t="s">
        <v>19</v>
      </c>
      <c r="D114" s="29"/>
      <c r="E114" s="29"/>
      <c r="F114" s="22" t="str">
        <f>F10</f>
        <v xml:space="preserve"> </v>
      </c>
      <c r="G114" s="29"/>
      <c r="H114" s="29"/>
      <c r="I114" s="24" t="s">
        <v>21</v>
      </c>
      <c r="J114" s="52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5.2" customHeight="1">
      <c r="A116" s="29"/>
      <c r="B116" s="30"/>
      <c r="C116" s="24" t="s">
        <v>22</v>
      </c>
      <c r="D116" s="29"/>
      <c r="E116" s="29"/>
      <c r="F116" s="22" t="str">
        <f>E13</f>
        <v xml:space="preserve"> </v>
      </c>
      <c r="G116" s="29"/>
      <c r="H116" s="29"/>
      <c r="I116" s="24" t="s">
        <v>27</v>
      </c>
      <c r="J116" s="27" t="str">
        <f>E19</f>
        <v xml:space="preserve"> </v>
      </c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5.2" customHeight="1">
      <c r="A117" s="29"/>
      <c r="B117" s="30"/>
      <c r="C117" s="24" t="s">
        <v>25</v>
      </c>
      <c r="D117" s="29"/>
      <c r="E117" s="29"/>
      <c r="F117" s="22" t="str">
        <f>IF(E16="","",E16)</f>
        <v>Vyplň údaj</v>
      </c>
      <c r="G117" s="29"/>
      <c r="H117" s="29"/>
      <c r="I117" s="24" t="s">
        <v>29</v>
      </c>
      <c r="J117" s="27" t="str">
        <f>E22</f>
        <v xml:space="preserve"> </v>
      </c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0.35" customHeight="1">
      <c r="A118" s="29"/>
      <c r="B118" s="30"/>
      <c r="C118" s="29"/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11" customFormat="1" ht="29.25" customHeight="1">
      <c r="A119" s="112"/>
      <c r="B119" s="113"/>
      <c r="C119" s="114" t="s">
        <v>93</v>
      </c>
      <c r="D119" s="115" t="s">
        <v>56</v>
      </c>
      <c r="E119" s="115" t="s">
        <v>52</v>
      </c>
      <c r="F119" s="115" t="s">
        <v>53</v>
      </c>
      <c r="G119" s="115" t="s">
        <v>94</v>
      </c>
      <c r="H119" s="115" t="s">
        <v>95</v>
      </c>
      <c r="I119" s="115" t="s">
        <v>96</v>
      </c>
      <c r="J119" s="116" t="s">
        <v>81</v>
      </c>
      <c r="K119" s="117" t="s">
        <v>97</v>
      </c>
      <c r="L119" s="118"/>
      <c r="M119" s="59" t="s">
        <v>1</v>
      </c>
      <c r="N119" s="60" t="s">
        <v>35</v>
      </c>
      <c r="O119" s="60" t="s">
        <v>98</v>
      </c>
      <c r="P119" s="60" t="s">
        <v>99</v>
      </c>
      <c r="Q119" s="60" t="s">
        <v>100</v>
      </c>
      <c r="R119" s="60" t="s">
        <v>101</v>
      </c>
      <c r="S119" s="60" t="s">
        <v>102</v>
      </c>
      <c r="T119" s="61" t="s">
        <v>103</v>
      </c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</row>
    <row r="120" spans="1:65" s="2" customFormat="1" ht="22.9" customHeight="1">
      <c r="A120" s="29"/>
      <c r="B120" s="30"/>
      <c r="C120" s="66" t="s">
        <v>82</v>
      </c>
      <c r="D120" s="29"/>
      <c r="E120" s="29"/>
      <c r="F120" s="29"/>
      <c r="G120" s="29"/>
      <c r="H120" s="29"/>
      <c r="I120" s="29"/>
      <c r="J120" s="119">
        <f>BK120</f>
        <v>0</v>
      </c>
      <c r="K120" s="29"/>
      <c r="L120" s="30"/>
      <c r="M120" s="62"/>
      <c r="N120" s="53"/>
      <c r="O120" s="63"/>
      <c r="P120" s="120">
        <f>P121+P135</f>
        <v>0</v>
      </c>
      <c r="Q120" s="63"/>
      <c r="R120" s="120">
        <f>R121+R135</f>
        <v>11.119541</v>
      </c>
      <c r="S120" s="63"/>
      <c r="T120" s="121">
        <f>T121+T135</f>
        <v>5.4205049999999995</v>
      </c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T120" s="14" t="s">
        <v>70</v>
      </c>
      <c r="AU120" s="14" t="s">
        <v>83</v>
      </c>
      <c r="BK120" s="122">
        <f>BK121+BK135</f>
        <v>0</v>
      </c>
    </row>
    <row r="121" spans="1:65" s="12" customFormat="1" ht="25.9" customHeight="1">
      <c r="B121" s="123"/>
      <c r="D121" s="124" t="s">
        <v>70</v>
      </c>
      <c r="E121" s="125" t="s">
        <v>104</v>
      </c>
      <c r="F121" s="125" t="s">
        <v>105</v>
      </c>
      <c r="I121" s="126"/>
      <c r="J121" s="127">
        <f>BK121</f>
        <v>0</v>
      </c>
      <c r="L121" s="123"/>
      <c r="M121" s="128"/>
      <c r="N121" s="129"/>
      <c r="O121" s="129"/>
      <c r="P121" s="130">
        <f>P122+P124+P133</f>
        <v>0</v>
      </c>
      <c r="Q121" s="129"/>
      <c r="R121" s="130">
        <f>R122+R124+R133</f>
        <v>5.0191428</v>
      </c>
      <c r="S121" s="129"/>
      <c r="T121" s="131">
        <f>T122+T124+T133</f>
        <v>4.6763199999999996</v>
      </c>
      <c r="AR121" s="124" t="s">
        <v>76</v>
      </c>
      <c r="AT121" s="132" t="s">
        <v>70</v>
      </c>
      <c r="AU121" s="132" t="s">
        <v>71</v>
      </c>
      <c r="AY121" s="124" t="s">
        <v>106</v>
      </c>
      <c r="BK121" s="133">
        <f>BK122+BK124+BK133</f>
        <v>0</v>
      </c>
    </row>
    <row r="122" spans="1:65" s="12" customFormat="1" ht="22.9" customHeight="1">
      <c r="B122" s="123"/>
      <c r="D122" s="124" t="s">
        <v>70</v>
      </c>
      <c r="E122" s="134" t="s">
        <v>107</v>
      </c>
      <c r="F122" s="134" t="s">
        <v>108</v>
      </c>
      <c r="I122" s="126"/>
      <c r="J122" s="135">
        <f>BK122</f>
        <v>0</v>
      </c>
      <c r="L122" s="123"/>
      <c r="M122" s="128"/>
      <c r="N122" s="129"/>
      <c r="O122" s="129"/>
      <c r="P122" s="130">
        <f>P123</f>
        <v>0</v>
      </c>
      <c r="Q122" s="129"/>
      <c r="R122" s="130">
        <f>R123</f>
        <v>5.0191428</v>
      </c>
      <c r="S122" s="129"/>
      <c r="T122" s="131">
        <f>T123</f>
        <v>0</v>
      </c>
      <c r="AR122" s="124" t="s">
        <v>76</v>
      </c>
      <c r="AT122" s="132" t="s">
        <v>70</v>
      </c>
      <c r="AU122" s="132" t="s">
        <v>76</v>
      </c>
      <c r="AY122" s="124" t="s">
        <v>106</v>
      </c>
      <c r="BK122" s="133">
        <f>BK123</f>
        <v>0</v>
      </c>
    </row>
    <row r="123" spans="1:65" s="2" customFormat="1" ht="24.2" customHeight="1">
      <c r="A123" s="29"/>
      <c r="B123" s="136"/>
      <c r="C123" s="137" t="s">
        <v>76</v>
      </c>
      <c r="D123" s="137" t="s">
        <v>109</v>
      </c>
      <c r="E123" s="138" t="s">
        <v>110</v>
      </c>
      <c r="F123" s="139" t="s">
        <v>111</v>
      </c>
      <c r="G123" s="140" t="s">
        <v>112</v>
      </c>
      <c r="H123" s="141">
        <v>133.63</v>
      </c>
      <c r="I123" s="142"/>
      <c r="J123" s="143">
        <f>ROUND(I123*H123,2)</f>
        <v>0</v>
      </c>
      <c r="K123" s="144"/>
      <c r="L123" s="30"/>
      <c r="M123" s="145" t="s">
        <v>1</v>
      </c>
      <c r="N123" s="146" t="s">
        <v>37</v>
      </c>
      <c r="O123" s="55"/>
      <c r="P123" s="147">
        <f>O123*H123</f>
        <v>0</v>
      </c>
      <c r="Q123" s="147">
        <v>3.7560000000000003E-2</v>
      </c>
      <c r="R123" s="147">
        <f>Q123*H123</f>
        <v>5.0191428</v>
      </c>
      <c r="S123" s="147">
        <v>0</v>
      </c>
      <c r="T123" s="148">
        <f>S123*H123</f>
        <v>0</v>
      </c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R123" s="149" t="s">
        <v>113</v>
      </c>
      <c r="AT123" s="149" t="s">
        <v>109</v>
      </c>
      <c r="AU123" s="149" t="s">
        <v>114</v>
      </c>
      <c r="AY123" s="14" t="s">
        <v>106</v>
      </c>
      <c r="BE123" s="150">
        <f>IF(N123="základná",J123,0)</f>
        <v>0</v>
      </c>
      <c r="BF123" s="150">
        <f>IF(N123="znížená",J123,0)</f>
        <v>0</v>
      </c>
      <c r="BG123" s="150">
        <f>IF(N123="zákl. prenesená",J123,0)</f>
        <v>0</v>
      </c>
      <c r="BH123" s="150">
        <f>IF(N123="zníž. prenesená",J123,0)</f>
        <v>0</v>
      </c>
      <c r="BI123" s="150">
        <f>IF(N123="nulová",J123,0)</f>
        <v>0</v>
      </c>
      <c r="BJ123" s="14" t="s">
        <v>114</v>
      </c>
      <c r="BK123" s="150">
        <f>ROUND(I123*H123,2)</f>
        <v>0</v>
      </c>
      <c r="BL123" s="14" t="s">
        <v>113</v>
      </c>
      <c r="BM123" s="149" t="s">
        <v>115</v>
      </c>
    </row>
    <row r="124" spans="1:65" s="12" customFormat="1" ht="22.9" customHeight="1">
      <c r="B124" s="123"/>
      <c r="D124" s="124" t="s">
        <v>70</v>
      </c>
      <c r="E124" s="134" t="s">
        <v>116</v>
      </c>
      <c r="F124" s="134" t="s">
        <v>117</v>
      </c>
      <c r="I124" s="126"/>
      <c r="J124" s="135">
        <f>BK124</f>
        <v>0</v>
      </c>
      <c r="L124" s="123"/>
      <c r="M124" s="128"/>
      <c r="N124" s="129"/>
      <c r="O124" s="129"/>
      <c r="P124" s="130">
        <f>SUM(P125:P132)</f>
        <v>0</v>
      </c>
      <c r="Q124" s="129"/>
      <c r="R124" s="130">
        <f>SUM(R125:R132)</f>
        <v>0</v>
      </c>
      <c r="S124" s="129"/>
      <c r="T124" s="131">
        <f>SUM(T125:T132)</f>
        <v>4.6763199999999996</v>
      </c>
      <c r="AR124" s="124" t="s">
        <v>76</v>
      </c>
      <c r="AT124" s="132" t="s">
        <v>70</v>
      </c>
      <c r="AU124" s="132" t="s">
        <v>76</v>
      </c>
      <c r="AY124" s="124" t="s">
        <v>106</v>
      </c>
      <c r="BK124" s="133">
        <f>SUM(BK125:BK132)</f>
        <v>0</v>
      </c>
    </row>
    <row r="125" spans="1:65" s="2" customFormat="1" ht="14.45" customHeight="1">
      <c r="A125" s="29"/>
      <c r="B125" s="136"/>
      <c r="C125" s="137" t="s">
        <v>114</v>
      </c>
      <c r="D125" s="137" t="s">
        <v>109</v>
      </c>
      <c r="E125" s="138" t="s">
        <v>118</v>
      </c>
      <c r="F125" s="139" t="s">
        <v>119</v>
      </c>
      <c r="G125" s="140" t="s">
        <v>120</v>
      </c>
      <c r="H125" s="141">
        <v>584.54</v>
      </c>
      <c r="I125" s="142"/>
      <c r="J125" s="143">
        <f t="shared" ref="J125:J132" si="0">ROUND(I125*H125,2)</f>
        <v>0</v>
      </c>
      <c r="K125" s="144"/>
      <c r="L125" s="30"/>
      <c r="M125" s="145" t="s">
        <v>1</v>
      </c>
      <c r="N125" s="146" t="s">
        <v>37</v>
      </c>
      <c r="O125" s="55"/>
      <c r="P125" s="147">
        <f t="shared" ref="P125:P132" si="1">O125*H125</f>
        <v>0</v>
      </c>
      <c r="Q125" s="147">
        <v>0</v>
      </c>
      <c r="R125" s="147">
        <f t="shared" ref="R125:R132" si="2">Q125*H125</f>
        <v>0</v>
      </c>
      <c r="S125" s="147">
        <v>8.0000000000000002E-3</v>
      </c>
      <c r="T125" s="148">
        <f t="shared" ref="T125:T132" si="3">S125*H125</f>
        <v>4.6763199999999996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49" t="s">
        <v>113</v>
      </c>
      <c r="AT125" s="149" t="s">
        <v>109</v>
      </c>
      <c r="AU125" s="149" t="s">
        <v>114</v>
      </c>
      <c r="AY125" s="14" t="s">
        <v>106</v>
      </c>
      <c r="BE125" s="150">
        <f t="shared" ref="BE125:BE132" si="4">IF(N125="základná",J125,0)</f>
        <v>0</v>
      </c>
      <c r="BF125" s="150">
        <f t="shared" ref="BF125:BF132" si="5">IF(N125="znížená",J125,0)</f>
        <v>0</v>
      </c>
      <c r="BG125" s="150">
        <f t="shared" ref="BG125:BG132" si="6">IF(N125="zákl. prenesená",J125,0)</f>
        <v>0</v>
      </c>
      <c r="BH125" s="150">
        <f t="shared" ref="BH125:BH132" si="7">IF(N125="zníž. prenesená",J125,0)</f>
        <v>0</v>
      </c>
      <c r="BI125" s="150">
        <f t="shared" ref="BI125:BI132" si="8">IF(N125="nulová",J125,0)</f>
        <v>0</v>
      </c>
      <c r="BJ125" s="14" t="s">
        <v>114</v>
      </c>
      <c r="BK125" s="150">
        <f t="shared" ref="BK125:BK132" si="9">ROUND(I125*H125,2)</f>
        <v>0</v>
      </c>
      <c r="BL125" s="14" t="s">
        <v>113</v>
      </c>
      <c r="BM125" s="149" t="s">
        <v>121</v>
      </c>
    </row>
    <row r="126" spans="1:65" s="2" customFormat="1" ht="24.2" customHeight="1">
      <c r="A126" s="29"/>
      <c r="B126" s="136"/>
      <c r="C126" s="137" t="s">
        <v>122</v>
      </c>
      <c r="D126" s="137" t="s">
        <v>109</v>
      </c>
      <c r="E126" s="138" t="s">
        <v>123</v>
      </c>
      <c r="F126" s="139" t="s">
        <v>124</v>
      </c>
      <c r="G126" s="140" t="s">
        <v>125</v>
      </c>
      <c r="H126" s="141">
        <v>5.4210000000000003</v>
      </c>
      <c r="I126" s="142"/>
      <c r="J126" s="143">
        <f t="shared" si="0"/>
        <v>0</v>
      </c>
      <c r="K126" s="144"/>
      <c r="L126" s="30"/>
      <c r="M126" s="145" t="s">
        <v>1</v>
      </c>
      <c r="N126" s="146" t="s">
        <v>37</v>
      </c>
      <c r="O126" s="55"/>
      <c r="P126" s="147">
        <f t="shared" si="1"/>
        <v>0</v>
      </c>
      <c r="Q126" s="147">
        <v>0</v>
      </c>
      <c r="R126" s="147">
        <f t="shared" si="2"/>
        <v>0</v>
      </c>
      <c r="S126" s="147">
        <v>0</v>
      </c>
      <c r="T126" s="148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49" t="s">
        <v>113</v>
      </c>
      <c r="AT126" s="149" t="s">
        <v>109</v>
      </c>
      <c r="AU126" s="149" t="s">
        <v>114</v>
      </c>
      <c r="AY126" s="14" t="s">
        <v>106</v>
      </c>
      <c r="BE126" s="150">
        <f t="shared" si="4"/>
        <v>0</v>
      </c>
      <c r="BF126" s="150">
        <f t="shared" si="5"/>
        <v>0</v>
      </c>
      <c r="BG126" s="150">
        <f t="shared" si="6"/>
        <v>0</v>
      </c>
      <c r="BH126" s="150">
        <f t="shared" si="7"/>
        <v>0</v>
      </c>
      <c r="BI126" s="150">
        <f t="shared" si="8"/>
        <v>0</v>
      </c>
      <c r="BJ126" s="14" t="s">
        <v>114</v>
      </c>
      <c r="BK126" s="150">
        <f t="shared" si="9"/>
        <v>0</v>
      </c>
      <c r="BL126" s="14" t="s">
        <v>113</v>
      </c>
      <c r="BM126" s="149" t="s">
        <v>126</v>
      </c>
    </row>
    <row r="127" spans="1:65" s="2" customFormat="1" ht="24.2" customHeight="1">
      <c r="A127" s="29"/>
      <c r="B127" s="136"/>
      <c r="C127" s="137" t="s">
        <v>113</v>
      </c>
      <c r="D127" s="137" t="s">
        <v>109</v>
      </c>
      <c r="E127" s="138" t="s">
        <v>127</v>
      </c>
      <c r="F127" s="139" t="s">
        <v>128</v>
      </c>
      <c r="G127" s="140" t="s">
        <v>125</v>
      </c>
      <c r="H127" s="141">
        <v>16.263000000000002</v>
      </c>
      <c r="I127" s="142"/>
      <c r="J127" s="143">
        <f t="shared" si="0"/>
        <v>0</v>
      </c>
      <c r="K127" s="144"/>
      <c r="L127" s="30"/>
      <c r="M127" s="145" t="s">
        <v>1</v>
      </c>
      <c r="N127" s="146" t="s">
        <v>37</v>
      </c>
      <c r="O127" s="55"/>
      <c r="P127" s="147">
        <f t="shared" si="1"/>
        <v>0</v>
      </c>
      <c r="Q127" s="147">
        <v>0</v>
      </c>
      <c r="R127" s="147">
        <f t="shared" si="2"/>
        <v>0</v>
      </c>
      <c r="S127" s="147">
        <v>0</v>
      </c>
      <c r="T127" s="148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49" t="s">
        <v>113</v>
      </c>
      <c r="AT127" s="149" t="s">
        <v>109</v>
      </c>
      <c r="AU127" s="149" t="s">
        <v>114</v>
      </c>
      <c r="AY127" s="14" t="s">
        <v>106</v>
      </c>
      <c r="BE127" s="150">
        <f t="shared" si="4"/>
        <v>0</v>
      </c>
      <c r="BF127" s="150">
        <f t="shared" si="5"/>
        <v>0</v>
      </c>
      <c r="BG127" s="150">
        <f t="shared" si="6"/>
        <v>0</v>
      </c>
      <c r="BH127" s="150">
        <f t="shared" si="7"/>
        <v>0</v>
      </c>
      <c r="BI127" s="150">
        <f t="shared" si="8"/>
        <v>0</v>
      </c>
      <c r="BJ127" s="14" t="s">
        <v>114</v>
      </c>
      <c r="BK127" s="150">
        <f t="shared" si="9"/>
        <v>0</v>
      </c>
      <c r="BL127" s="14" t="s">
        <v>113</v>
      </c>
      <c r="BM127" s="149" t="s">
        <v>129</v>
      </c>
    </row>
    <row r="128" spans="1:65" s="2" customFormat="1" ht="14.45" customHeight="1">
      <c r="A128" s="29"/>
      <c r="B128" s="136"/>
      <c r="C128" s="137" t="s">
        <v>130</v>
      </c>
      <c r="D128" s="137" t="s">
        <v>109</v>
      </c>
      <c r="E128" s="138" t="s">
        <v>131</v>
      </c>
      <c r="F128" s="139" t="s">
        <v>132</v>
      </c>
      <c r="G128" s="140" t="s">
        <v>125</v>
      </c>
      <c r="H128" s="141">
        <v>5.4210000000000003</v>
      </c>
      <c r="I128" s="142"/>
      <c r="J128" s="143">
        <f t="shared" si="0"/>
        <v>0</v>
      </c>
      <c r="K128" s="144"/>
      <c r="L128" s="30"/>
      <c r="M128" s="145" t="s">
        <v>1</v>
      </c>
      <c r="N128" s="146" t="s">
        <v>37</v>
      </c>
      <c r="O128" s="55"/>
      <c r="P128" s="147">
        <f t="shared" si="1"/>
        <v>0</v>
      </c>
      <c r="Q128" s="147">
        <v>0</v>
      </c>
      <c r="R128" s="147">
        <f t="shared" si="2"/>
        <v>0</v>
      </c>
      <c r="S128" s="147">
        <v>0</v>
      </c>
      <c r="T128" s="148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49" t="s">
        <v>113</v>
      </c>
      <c r="AT128" s="149" t="s">
        <v>109</v>
      </c>
      <c r="AU128" s="149" t="s">
        <v>114</v>
      </c>
      <c r="AY128" s="14" t="s">
        <v>106</v>
      </c>
      <c r="BE128" s="150">
        <f t="shared" si="4"/>
        <v>0</v>
      </c>
      <c r="BF128" s="150">
        <f t="shared" si="5"/>
        <v>0</v>
      </c>
      <c r="BG128" s="150">
        <f t="shared" si="6"/>
        <v>0</v>
      </c>
      <c r="BH128" s="150">
        <f t="shared" si="7"/>
        <v>0</v>
      </c>
      <c r="BI128" s="150">
        <f t="shared" si="8"/>
        <v>0</v>
      </c>
      <c r="BJ128" s="14" t="s">
        <v>114</v>
      </c>
      <c r="BK128" s="150">
        <f t="shared" si="9"/>
        <v>0</v>
      </c>
      <c r="BL128" s="14" t="s">
        <v>113</v>
      </c>
      <c r="BM128" s="149" t="s">
        <v>133</v>
      </c>
    </row>
    <row r="129" spans="1:65" s="2" customFormat="1" ht="24.2" customHeight="1">
      <c r="A129" s="29"/>
      <c r="B129" s="136"/>
      <c r="C129" s="137" t="s">
        <v>107</v>
      </c>
      <c r="D129" s="137" t="s">
        <v>109</v>
      </c>
      <c r="E129" s="138" t="s">
        <v>134</v>
      </c>
      <c r="F129" s="139" t="s">
        <v>135</v>
      </c>
      <c r="G129" s="140" t="s">
        <v>125</v>
      </c>
      <c r="H129" s="141">
        <v>5.4210000000000003</v>
      </c>
      <c r="I129" s="142"/>
      <c r="J129" s="143">
        <f t="shared" si="0"/>
        <v>0</v>
      </c>
      <c r="K129" s="144"/>
      <c r="L129" s="30"/>
      <c r="M129" s="145" t="s">
        <v>1</v>
      </c>
      <c r="N129" s="146" t="s">
        <v>37</v>
      </c>
      <c r="O129" s="55"/>
      <c r="P129" s="147">
        <f t="shared" si="1"/>
        <v>0</v>
      </c>
      <c r="Q129" s="147">
        <v>0</v>
      </c>
      <c r="R129" s="147">
        <f t="shared" si="2"/>
        <v>0</v>
      </c>
      <c r="S129" s="147">
        <v>0</v>
      </c>
      <c r="T129" s="148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49" t="s">
        <v>113</v>
      </c>
      <c r="AT129" s="149" t="s">
        <v>109</v>
      </c>
      <c r="AU129" s="149" t="s">
        <v>114</v>
      </c>
      <c r="AY129" s="14" t="s">
        <v>106</v>
      </c>
      <c r="BE129" s="150">
        <f t="shared" si="4"/>
        <v>0</v>
      </c>
      <c r="BF129" s="150">
        <f t="shared" si="5"/>
        <v>0</v>
      </c>
      <c r="BG129" s="150">
        <f t="shared" si="6"/>
        <v>0</v>
      </c>
      <c r="BH129" s="150">
        <f t="shared" si="7"/>
        <v>0</v>
      </c>
      <c r="BI129" s="150">
        <f t="shared" si="8"/>
        <v>0</v>
      </c>
      <c r="BJ129" s="14" t="s">
        <v>114</v>
      </c>
      <c r="BK129" s="150">
        <f t="shared" si="9"/>
        <v>0</v>
      </c>
      <c r="BL129" s="14" t="s">
        <v>113</v>
      </c>
      <c r="BM129" s="149" t="s">
        <v>136</v>
      </c>
    </row>
    <row r="130" spans="1:65" s="2" customFormat="1" ht="24.2" customHeight="1">
      <c r="A130" s="29"/>
      <c r="B130" s="136"/>
      <c r="C130" s="137" t="s">
        <v>137</v>
      </c>
      <c r="D130" s="137" t="s">
        <v>109</v>
      </c>
      <c r="E130" s="138" t="s">
        <v>138</v>
      </c>
      <c r="F130" s="139" t="s">
        <v>139</v>
      </c>
      <c r="G130" s="140" t="s">
        <v>125</v>
      </c>
      <c r="H130" s="141">
        <v>5.4210000000000003</v>
      </c>
      <c r="I130" s="142"/>
      <c r="J130" s="143">
        <f t="shared" si="0"/>
        <v>0</v>
      </c>
      <c r="K130" s="144"/>
      <c r="L130" s="30"/>
      <c r="M130" s="145" t="s">
        <v>1</v>
      </c>
      <c r="N130" s="146" t="s">
        <v>37</v>
      </c>
      <c r="O130" s="55"/>
      <c r="P130" s="147">
        <f t="shared" si="1"/>
        <v>0</v>
      </c>
      <c r="Q130" s="147">
        <v>0</v>
      </c>
      <c r="R130" s="147">
        <f t="shared" si="2"/>
        <v>0</v>
      </c>
      <c r="S130" s="147">
        <v>0</v>
      </c>
      <c r="T130" s="148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49" t="s">
        <v>113</v>
      </c>
      <c r="AT130" s="149" t="s">
        <v>109</v>
      </c>
      <c r="AU130" s="149" t="s">
        <v>114</v>
      </c>
      <c r="AY130" s="14" t="s">
        <v>106</v>
      </c>
      <c r="BE130" s="150">
        <f t="shared" si="4"/>
        <v>0</v>
      </c>
      <c r="BF130" s="150">
        <f t="shared" si="5"/>
        <v>0</v>
      </c>
      <c r="BG130" s="150">
        <f t="shared" si="6"/>
        <v>0</v>
      </c>
      <c r="BH130" s="150">
        <f t="shared" si="7"/>
        <v>0</v>
      </c>
      <c r="BI130" s="150">
        <f t="shared" si="8"/>
        <v>0</v>
      </c>
      <c r="BJ130" s="14" t="s">
        <v>114</v>
      </c>
      <c r="BK130" s="150">
        <f t="shared" si="9"/>
        <v>0</v>
      </c>
      <c r="BL130" s="14" t="s">
        <v>113</v>
      </c>
      <c r="BM130" s="149" t="s">
        <v>140</v>
      </c>
    </row>
    <row r="131" spans="1:65" s="2" customFormat="1" ht="24.2" customHeight="1">
      <c r="A131" s="29"/>
      <c r="B131" s="136"/>
      <c r="C131" s="137" t="s">
        <v>141</v>
      </c>
      <c r="D131" s="137" t="s">
        <v>109</v>
      </c>
      <c r="E131" s="138" t="s">
        <v>142</v>
      </c>
      <c r="F131" s="139" t="s">
        <v>143</v>
      </c>
      <c r="G131" s="140" t="s">
        <v>125</v>
      </c>
      <c r="H131" s="141">
        <v>21.684000000000001</v>
      </c>
      <c r="I131" s="142"/>
      <c r="J131" s="143">
        <f t="shared" si="0"/>
        <v>0</v>
      </c>
      <c r="K131" s="144"/>
      <c r="L131" s="30"/>
      <c r="M131" s="145" t="s">
        <v>1</v>
      </c>
      <c r="N131" s="146" t="s">
        <v>37</v>
      </c>
      <c r="O131" s="55"/>
      <c r="P131" s="147">
        <f t="shared" si="1"/>
        <v>0</v>
      </c>
      <c r="Q131" s="147">
        <v>0</v>
      </c>
      <c r="R131" s="147">
        <f t="shared" si="2"/>
        <v>0</v>
      </c>
      <c r="S131" s="147">
        <v>0</v>
      </c>
      <c r="T131" s="148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49" t="s">
        <v>113</v>
      </c>
      <c r="AT131" s="149" t="s">
        <v>109</v>
      </c>
      <c r="AU131" s="149" t="s">
        <v>114</v>
      </c>
      <c r="AY131" s="14" t="s">
        <v>106</v>
      </c>
      <c r="BE131" s="150">
        <f t="shared" si="4"/>
        <v>0</v>
      </c>
      <c r="BF131" s="150">
        <f t="shared" si="5"/>
        <v>0</v>
      </c>
      <c r="BG131" s="150">
        <f t="shared" si="6"/>
        <v>0</v>
      </c>
      <c r="BH131" s="150">
        <f t="shared" si="7"/>
        <v>0</v>
      </c>
      <c r="BI131" s="150">
        <f t="shared" si="8"/>
        <v>0</v>
      </c>
      <c r="BJ131" s="14" t="s">
        <v>114</v>
      </c>
      <c r="BK131" s="150">
        <f t="shared" si="9"/>
        <v>0</v>
      </c>
      <c r="BL131" s="14" t="s">
        <v>113</v>
      </c>
      <c r="BM131" s="149" t="s">
        <v>144</v>
      </c>
    </row>
    <row r="132" spans="1:65" s="2" customFormat="1" ht="24.2" customHeight="1">
      <c r="A132" s="29"/>
      <c r="B132" s="136"/>
      <c r="C132" s="137" t="s">
        <v>116</v>
      </c>
      <c r="D132" s="137" t="s">
        <v>109</v>
      </c>
      <c r="E132" s="138" t="s">
        <v>145</v>
      </c>
      <c r="F132" s="139" t="s">
        <v>146</v>
      </c>
      <c r="G132" s="140" t="s">
        <v>125</v>
      </c>
      <c r="H132" s="141">
        <v>5.4210000000000003</v>
      </c>
      <c r="I132" s="142"/>
      <c r="J132" s="143">
        <f t="shared" si="0"/>
        <v>0</v>
      </c>
      <c r="K132" s="144"/>
      <c r="L132" s="30"/>
      <c r="M132" s="145" t="s">
        <v>1</v>
      </c>
      <c r="N132" s="146" t="s">
        <v>37</v>
      </c>
      <c r="O132" s="55"/>
      <c r="P132" s="147">
        <f t="shared" si="1"/>
        <v>0</v>
      </c>
      <c r="Q132" s="147">
        <v>0</v>
      </c>
      <c r="R132" s="147">
        <f t="shared" si="2"/>
        <v>0</v>
      </c>
      <c r="S132" s="147">
        <v>0</v>
      </c>
      <c r="T132" s="148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49" t="s">
        <v>113</v>
      </c>
      <c r="AT132" s="149" t="s">
        <v>109</v>
      </c>
      <c r="AU132" s="149" t="s">
        <v>114</v>
      </c>
      <c r="AY132" s="14" t="s">
        <v>106</v>
      </c>
      <c r="BE132" s="150">
        <f t="shared" si="4"/>
        <v>0</v>
      </c>
      <c r="BF132" s="150">
        <f t="shared" si="5"/>
        <v>0</v>
      </c>
      <c r="BG132" s="150">
        <f t="shared" si="6"/>
        <v>0</v>
      </c>
      <c r="BH132" s="150">
        <f t="shared" si="7"/>
        <v>0</v>
      </c>
      <c r="BI132" s="150">
        <f t="shared" si="8"/>
        <v>0</v>
      </c>
      <c r="BJ132" s="14" t="s">
        <v>114</v>
      </c>
      <c r="BK132" s="150">
        <f t="shared" si="9"/>
        <v>0</v>
      </c>
      <c r="BL132" s="14" t="s">
        <v>113</v>
      </c>
      <c r="BM132" s="149" t="s">
        <v>147</v>
      </c>
    </row>
    <row r="133" spans="1:65" s="12" customFormat="1" ht="22.9" customHeight="1">
      <c r="B133" s="123"/>
      <c r="D133" s="124" t="s">
        <v>70</v>
      </c>
      <c r="E133" s="134" t="s">
        <v>148</v>
      </c>
      <c r="F133" s="134" t="s">
        <v>149</v>
      </c>
      <c r="I133" s="126"/>
      <c r="J133" s="135">
        <f>BK133</f>
        <v>0</v>
      </c>
      <c r="L133" s="123"/>
      <c r="M133" s="128"/>
      <c r="N133" s="129"/>
      <c r="O133" s="129"/>
      <c r="P133" s="130">
        <f>P134</f>
        <v>0</v>
      </c>
      <c r="Q133" s="129"/>
      <c r="R133" s="130">
        <f>R134</f>
        <v>0</v>
      </c>
      <c r="S133" s="129"/>
      <c r="T133" s="131">
        <f>T134</f>
        <v>0</v>
      </c>
      <c r="AR133" s="124" t="s">
        <v>76</v>
      </c>
      <c r="AT133" s="132" t="s">
        <v>70</v>
      </c>
      <c r="AU133" s="132" t="s">
        <v>76</v>
      </c>
      <c r="AY133" s="124" t="s">
        <v>106</v>
      </c>
      <c r="BK133" s="133">
        <f>BK134</f>
        <v>0</v>
      </c>
    </row>
    <row r="134" spans="1:65" s="2" customFormat="1" ht="24.2" customHeight="1">
      <c r="A134" s="29"/>
      <c r="B134" s="136"/>
      <c r="C134" s="137" t="s">
        <v>150</v>
      </c>
      <c r="D134" s="137" t="s">
        <v>109</v>
      </c>
      <c r="E134" s="138" t="s">
        <v>151</v>
      </c>
      <c r="F134" s="139" t="s">
        <v>152</v>
      </c>
      <c r="G134" s="140" t="s">
        <v>125</v>
      </c>
      <c r="H134" s="141">
        <v>5.0190000000000001</v>
      </c>
      <c r="I134" s="142"/>
      <c r="J134" s="143">
        <f>ROUND(I134*H134,2)</f>
        <v>0</v>
      </c>
      <c r="K134" s="144"/>
      <c r="L134" s="30"/>
      <c r="M134" s="145" t="s">
        <v>1</v>
      </c>
      <c r="N134" s="146" t="s">
        <v>37</v>
      </c>
      <c r="O134" s="55"/>
      <c r="P134" s="147">
        <f>O134*H134</f>
        <v>0</v>
      </c>
      <c r="Q134" s="147">
        <v>0</v>
      </c>
      <c r="R134" s="147">
        <f>Q134*H134</f>
        <v>0</v>
      </c>
      <c r="S134" s="147">
        <v>0</v>
      </c>
      <c r="T134" s="148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49" t="s">
        <v>113</v>
      </c>
      <c r="AT134" s="149" t="s">
        <v>109</v>
      </c>
      <c r="AU134" s="149" t="s">
        <v>114</v>
      </c>
      <c r="AY134" s="14" t="s">
        <v>106</v>
      </c>
      <c r="BE134" s="150">
        <f>IF(N134="základná",J134,0)</f>
        <v>0</v>
      </c>
      <c r="BF134" s="150">
        <f>IF(N134="znížená",J134,0)</f>
        <v>0</v>
      </c>
      <c r="BG134" s="150">
        <f>IF(N134="zákl. prenesená",J134,0)</f>
        <v>0</v>
      </c>
      <c r="BH134" s="150">
        <f>IF(N134="zníž. prenesená",J134,0)</f>
        <v>0</v>
      </c>
      <c r="BI134" s="150">
        <f>IF(N134="nulová",J134,0)</f>
        <v>0</v>
      </c>
      <c r="BJ134" s="14" t="s">
        <v>114</v>
      </c>
      <c r="BK134" s="150">
        <f>ROUND(I134*H134,2)</f>
        <v>0</v>
      </c>
      <c r="BL134" s="14" t="s">
        <v>113</v>
      </c>
      <c r="BM134" s="149" t="s">
        <v>153</v>
      </c>
    </row>
    <row r="135" spans="1:65" s="12" customFormat="1" ht="25.9" customHeight="1">
      <c r="B135" s="123"/>
      <c r="D135" s="124" t="s">
        <v>70</v>
      </c>
      <c r="E135" s="125" t="s">
        <v>154</v>
      </c>
      <c r="F135" s="125" t="s">
        <v>155</v>
      </c>
      <c r="I135" s="126"/>
      <c r="J135" s="127">
        <f>BK135</f>
        <v>0</v>
      </c>
      <c r="L135" s="123"/>
      <c r="M135" s="128"/>
      <c r="N135" s="129"/>
      <c r="O135" s="129"/>
      <c r="P135" s="130">
        <f>P136+P140+P150</f>
        <v>0</v>
      </c>
      <c r="Q135" s="129"/>
      <c r="R135" s="130">
        <f>R136+R140+R150</f>
        <v>6.1003981999999999</v>
      </c>
      <c r="S135" s="129"/>
      <c r="T135" s="131">
        <f>T136+T140+T150</f>
        <v>0.74418499999999999</v>
      </c>
      <c r="AR135" s="124" t="s">
        <v>114</v>
      </c>
      <c r="AT135" s="132" t="s">
        <v>70</v>
      </c>
      <c r="AU135" s="132" t="s">
        <v>71</v>
      </c>
      <c r="AY135" s="124" t="s">
        <v>106</v>
      </c>
      <c r="BK135" s="133">
        <f>BK136+BK140+BK150</f>
        <v>0</v>
      </c>
    </row>
    <row r="136" spans="1:65" s="12" customFormat="1" ht="22.9" customHeight="1">
      <c r="B136" s="123"/>
      <c r="D136" s="124" t="s">
        <v>70</v>
      </c>
      <c r="E136" s="134" t="s">
        <v>156</v>
      </c>
      <c r="F136" s="134" t="s">
        <v>157</v>
      </c>
      <c r="I136" s="126"/>
      <c r="J136" s="135">
        <f>BK136</f>
        <v>0</v>
      </c>
      <c r="L136" s="123"/>
      <c r="M136" s="128"/>
      <c r="N136" s="129"/>
      <c r="O136" s="129"/>
      <c r="P136" s="130">
        <f>SUM(P137:P139)</f>
        <v>0</v>
      </c>
      <c r="Q136" s="129"/>
      <c r="R136" s="130">
        <f>SUM(R137:R139)</f>
        <v>0.19474</v>
      </c>
      <c r="S136" s="129"/>
      <c r="T136" s="131">
        <f>SUM(T137:T139)</f>
        <v>0.18778500000000001</v>
      </c>
      <c r="AR136" s="124" t="s">
        <v>114</v>
      </c>
      <c r="AT136" s="132" t="s">
        <v>70</v>
      </c>
      <c r="AU136" s="132" t="s">
        <v>76</v>
      </c>
      <c r="AY136" s="124" t="s">
        <v>106</v>
      </c>
      <c r="BK136" s="133">
        <f>SUM(BK137:BK139)</f>
        <v>0</v>
      </c>
    </row>
    <row r="137" spans="1:65" s="2" customFormat="1" ht="24.2" customHeight="1">
      <c r="A137" s="29"/>
      <c r="B137" s="136"/>
      <c r="C137" s="137" t="s">
        <v>158</v>
      </c>
      <c r="D137" s="137" t="s">
        <v>109</v>
      </c>
      <c r="E137" s="138" t="s">
        <v>159</v>
      </c>
      <c r="F137" s="139" t="s">
        <v>160</v>
      </c>
      <c r="G137" s="140" t="s">
        <v>120</v>
      </c>
      <c r="H137" s="141">
        <v>139.1</v>
      </c>
      <c r="I137" s="142"/>
      <c r="J137" s="143">
        <f>ROUND(I137*H137,2)</f>
        <v>0</v>
      </c>
      <c r="K137" s="144"/>
      <c r="L137" s="30"/>
      <c r="M137" s="145" t="s">
        <v>1</v>
      </c>
      <c r="N137" s="146" t="s">
        <v>37</v>
      </c>
      <c r="O137" s="55"/>
      <c r="P137" s="147">
        <f>O137*H137</f>
        <v>0</v>
      </c>
      <c r="Q137" s="147">
        <v>1.4E-3</v>
      </c>
      <c r="R137" s="147">
        <f>Q137*H137</f>
        <v>0.19474</v>
      </c>
      <c r="S137" s="147">
        <v>0</v>
      </c>
      <c r="T137" s="148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49" t="s">
        <v>161</v>
      </c>
      <c r="AT137" s="149" t="s">
        <v>109</v>
      </c>
      <c r="AU137" s="149" t="s">
        <v>114</v>
      </c>
      <c r="AY137" s="14" t="s">
        <v>106</v>
      </c>
      <c r="BE137" s="150">
        <f>IF(N137="základná",J137,0)</f>
        <v>0</v>
      </c>
      <c r="BF137" s="150">
        <f>IF(N137="znížená",J137,0)</f>
        <v>0</v>
      </c>
      <c r="BG137" s="150">
        <f>IF(N137="zákl. prenesená",J137,0)</f>
        <v>0</v>
      </c>
      <c r="BH137" s="150">
        <f>IF(N137="zníž. prenesená",J137,0)</f>
        <v>0</v>
      </c>
      <c r="BI137" s="150">
        <f>IF(N137="nulová",J137,0)</f>
        <v>0</v>
      </c>
      <c r="BJ137" s="14" t="s">
        <v>114</v>
      </c>
      <c r="BK137" s="150">
        <f>ROUND(I137*H137,2)</f>
        <v>0</v>
      </c>
      <c r="BL137" s="14" t="s">
        <v>161</v>
      </c>
      <c r="BM137" s="149" t="s">
        <v>162</v>
      </c>
    </row>
    <row r="138" spans="1:65" s="2" customFormat="1" ht="24.2" customHeight="1">
      <c r="A138" s="29"/>
      <c r="B138" s="136"/>
      <c r="C138" s="137" t="s">
        <v>163</v>
      </c>
      <c r="D138" s="137" t="s">
        <v>109</v>
      </c>
      <c r="E138" s="138" t="s">
        <v>164</v>
      </c>
      <c r="F138" s="139" t="s">
        <v>165</v>
      </c>
      <c r="G138" s="140" t="s">
        <v>120</v>
      </c>
      <c r="H138" s="141">
        <v>139.1</v>
      </c>
      <c r="I138" s="142"/>
      <c r="J138" s="143">
        <f>ROUND(I138*H138,2)</f>
        <v>0</v>
      </c>
      <c r="K138" s="144"/>
      <c r="L138" s="30"/>
      <c r="M138" s="145" t="s">
        <v>1</v>
      </c>
      <c r="N138" s="146" t="s">
        <v>37</v>
      </c>
      <c r="O138" s="55"/>
      <c r="P138" s="147">
        <f>O138*H138</f>
        <v>0</v>
      </c>
      <c r="Q138" s="147">
        <v>0</v>
      </c>
      <c r="R138" s="147">
        <f>Q138*H138</f>
        <v>0</v>
      </c>
      <c r="S138" s="147">
        <v>1.3500000000000001E-3</v>
      </c>
      <c r="T138" s="148">
        <f>S138*H138</f>
        <v>0.18778500000000001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49" t="s">
        <v>161</v>
      </c>
      <c r="AT138" s="149" t="s">
        <v>109</v>
      </c>
      <c r="AU138" s="149" t="s">
        <v>114</v>
      </c>
      <c r="AY138" s="14" t="s">
        <v>106</v>
      </c>
      <c r="BE138" s="150">
        <f>IF(N138="základná",J138,0)</f>
        <v>0</v>
      </c>
      <c r="BF138" s="150">
        <f>IF(N138="znížená",J138,0)</f>
        <v>0</v>
      </c>
      <c r="BG138" s="150">
        <f>IF(N138="zákl. prenesená",J138,0)</f>
        <v>0</v>
      </c>
      <c r="BH138" s="150">
        <f>IF(N138="zníž. prenesená",J138,0)</f>
        <v>0</v>
      </c>
      <c r="BI138" s="150">
        <f>IF(N138="nulová",J138,0)</f>
        <v>0</v>
      </c>
      <c r="BJ138" s="14" t="s">
        <v>114</v>
      </c>
      <c r="BK138" s="150">
        <f>ROUND(I138*H138,2)</f>
        <v>0</v>
      </c>
      <c r="BL138" s="14" t="s">
        <v>161</v>
      </c>
      <c r="BM138" s="149" t="s">
        <v>166</v>
      </c>
    </row>
    <row r="139" spans="1:65" s="2" customFormat="1" ht="24.2" customHeight="1">
      <c r="A139" s="29"/>
      <c r="B139" s="136"/>
      <c r="C139" s="137" t="s">
        <v>167</v>
      </c>
      <c r="D139" s="137" t="s">
        <v>109</v>
      </c>
      <c r="E139" s="138" t="s">
        <v>168</v>
      </c>
      <c r="F139" s="139" t="s">
        <v>169</v>
      </c>
      <c r="G139" s="140" t="s">
        <v>170</v>
      </c>
      <c r="H139" s="151"/>
      <c r="I139" s="142"/>
      <c r="J139" s="143">
        <f>ROUND(I139*H139,2)</f>
        <v>0</v>
      </c>
      <c r="K139" s="144"/>
      <c r="L139" s="30"/>
      <c r="M139" s="145" t="s">
        <v>1</v>
      </c>
      <c r="N139" s="146" t="s">
        <v>37</v>
      </c>
      <c r="O139" s="55"/>
      <c r="P139" s="147">
        <f>O139*H139</f>
        <v>0</v>
      </c>
      <c r="Q139" s="147">
        <v>0</v>
      </c>
      <c r="R139" s="147">
        <f>Q139*H139</f>
        <v>0</v>
      </c>
      <c r="S139" s="147">
        <v>0</v>
      </c>
      <c r="T139" s="148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49" t="s">
        <v>161</v>
      </c>
      <c r="AT139" s="149" t="s">
        <v>109</v>
      </c>
      <c r="AU139" s="149" t="s">
        <v>114</v>
      </c>
      <c r="AY139" s="14" t="s">
        <v>106</v>
      </c>
      <c r="BE139" s="150">
        <f>IF(N139="základná",J139,0)</f>
        <v>0</v>
      </c>
      <c r="BF139" s="150">
        <f>IF(N139="znížená",J139,0)</f>
        <v>0</v>
      </c>
      <c r="BG139" s="150">
        <f>IF(N139="zákl. prenesená",J139,0)</f>
        <v>0</v>
      </c>
      <c r="BH139" s="150">
        <f>IF(N139="zníž. prenesená",J139,0)</f>
        <v>0</v>
      </c>
      <c r="BI139" s="150">
        <f>IF(N139="nulová",J139,0)</f>
        <v>0</v>
      </c>
      <c r="BJ139" s="14" t="s">
        <v>114</v>
      </c>
      <c r="BK139" s="150">
        <f>ROUND(I139*H139,2)</f>
        <v>0</v>
      </c>
      <c r="BL139" s="14" t="s">
        <v>161</v>
      </c>
      <c r="BM139" s="149" t="s">
        <v>171</v>
      </c>
    </row>
    <row r="140" spans="1:65" s="12" customFormat="1" ht="22.9" customHeight="1">
      <c r="B140" s="123"/>
      <c r="D140" s="124" t="s">
        <v>70</v>
      </c>
      <c r="E140" s="134" t="s">
        <v>172</v>
      </c>
      <c r="F140" s="134" t="s">
        <v>173</v>
      </c>
      <c r="I140" s="126"/>
      <c r="J140" s="135">
        <f>BK140</f>
        <v>0</v>
      </c>
      <c r="L140" s="123"/>
      <c r="M140" s="128"/>
      <c r="N140" s="129"/>
      <c r="O140" s="129"/>
      <c r="P140" s="130">
        <f>SUM(P141:P149)</f>
        <v>0</v>
      </c>
      <c r="Q140" s="129"/>
      <c r="R140" s="130">
        <f>SUM(R141:R149)</f>
        <v>5.3877771999999995</v>
      </c>
      <c r="S140" s="129"/>
      <c r="T140" s="131">
        <f>SUM(T141:T149)</f>
        <v>0.55640000000000001</v>
      </c>
      <c r="AR140" s="124" t="s">
        <v>114</v>
      </c>
      <c r="AT140" s="132" t="s">
        <v>70</v>
      </c>
      <c r="AU140" s="132" t="s">
        <v>76</v>
      </c>
      <c r="AY140" s="124" t="s">
        <v>106</v>
      </c>
      <c r="BK140" s="133">
        <f>SUM(BK141:BK149)</f>
        <v>0</v>
      </c>
    </row>
    <row r="141" spans="1:65" s="2" customFormat="1" ht="14.45" customHeight="1">
      <c r="A141" s="29"/>
      <c r="B141" s="136"/>
      <c r="C141" s="137" t="s">
        <v>174</v>
      </c>
      <c r="D141" s="137" t="s">
        <v>109</v>
      </c>
      <c r="E141" s="138" t="s">
        <v>175</v>
      </c>
      <c r="F141" s="139" t="s">
        <v>176</v>
      </c>
      <c r="G141" s="140" t="s">
        <v>120</v>
      </c>
      <c r="H141" s="141">
        <v>584.54</v>
      </c>
      <c r="I141" s="142"/>
      <c r="J141" s="143">
        <f t="shared" ref="J141:J149" si="10">ROUND(I141*H141,2)</f>
        <v>0</v>
      </c>
      <c r="K141" s="144"/>
      <c r="L141" s="30"/>
      <c r="M141" s="145" t="s">
        <v>1</v>
      </c>
      <c r="N141" s="146" t="s">
        <v>37</v>
      </c>
      <c r="O141" s="55"/>
      <c r="P141" s="147">
        <f t="shared" ref="P141:P149" si="11">O141*H141</f>
        <v>0</v>
      </c>
      <c r="Q141" s="147">
        <v>1.8000000000000001E-4</v>
      </c>
      <c r="R141" s="147">
        <f t="shared" ref="R141:R149" si="12">Q141*H141</f>
        <v>0.1052172</v>
      </c>
      <c r="S141" s="147">
        <v>0</v>
      </c>
      <c r="T141" s="148">
        <f t="shared" ref="T141:T149" si="13"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49" t="s">
        <v>161</v>
      </c>
      <c r="AT141" s="149" t="s">
        <v>109</v>
      </c>
      <c r="AU141" s="149" t="s">
        <v>114</v>
      </c>
      <c r="AY141" s="14" t="s">
        <v>106</v>
      </c>
      <c r="BE141" s="150">
        <f t="shared" ref="BE141:BE149" si="14">IF(N141="základná",J141,0)</f>
        <v>0</v>
      </c>
      <c r="BF141" s="150">
        <f t="shared" ref="BF141:BF149" si="15">IF(N141="znížená",J141,0)</f>
        <v>0</v>
      </c>
      <c r="BG141" s="150">
        <f t="shared" ref="BG141:BG149" si="16">IF(N141="zákl. prenesená",J141,0)</f>
        <v>0</v>
      </c>
      <c r="BH141" s="150">
        <f t="shared" ref="BH141:BH149" si="17">IF(N141="zníž. prenesená",J141,0)</f>
        <v>0</v>
      </c>
      <c r="BI141" s="150">
        <f t="shared" ref="BI141:BI149" si="18">IF(N141="nulová",J141,0)</f>
        <v>0</v>
      </c>
      <c r="BJ141" s="14" t="s">
        <v>114</v>
      </c>
      <c r="BK141" s="150">
        <f t="shared" ref="BK141:BK149" si="19">ROUND(I141*H141,2)</f>
        <v>0</v>
      </c>
      <c r="BL141" s="14" t="s">
        <v>161</v>
      </c>
      <c r="BM141" s="149" t="s">
        <v>177</v>
      </c>
    </row>
    <row r="142" spans="1:65" s="2" customFormat="1" ht="14.45" customHeight="1">
      <c r="A142" s="29"/>
      <c r="B142" s="136"/>
      <c r="C142" s="152" t="s">
        <v>178</v>
      </c>
      <c r="D142" s="152" t="s">
        <v>179</v>
      </c>
      <c r="E142" s="153" t="s">
        <v>180</v>
      </c>
      <c r="F142" s="154" t="s">
        <v>181</v>
      </c>
      <c r="G142" s="155" t="s">
        <v>182</v>
      </c>
      <c r="H142" s="156">
        <v>29</v>
      </c>
      <c r="I142" s="157"/>
      <c r="J142" s="158">
        <f t="shared" si="10"/>
        <v>0</v>
      </c>
      <c r="K142" s="159"/>
      <c r="L142" s="160"/>
      <c r="M142" s="161" t="s">
        <v>1</v>
      </c>
      <c r="N142" s="162" t="s">
        <v>37</v>
      </c>
      <c r="O142" s="55"/>
      <c r="P142" s="147">
        <f t="shared" si="11"/>
        <v>0</v>
      </c>
      <c r="Q142" s="147">
        <v>8.1000000000000003E-2</v>
      </c>
      <c r="R142" s="147">
        <f t="shared" si="12"/>
        <v>2.3490000000000002</v>
      </c>
      <c r="S142" s="147">
        <v>0</v>
      </c>
      <c r="T142" s="148">
        <f t="shared" si="1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49" t="s">
        <v>183</v>
      </c>
      <c r="AT142" s="149" t="s">
        <v>179</v>
      </c>
      <c r="AU142" s="149" t="s">
        <v>114</v>
      </c>
      <c r="AY142" s="14" t="s">
        <v>106</v>
      </c>
      <c r="BE142" s="150">
        <f t="shared" si="14"/>
        <v>0</v>
      </c>
      <c r="BF142" s="150">
        <f t="shared" si="15"/>
        <v>0</v>
      </c>
      <c r="BG142" s="150">
        <f t="shared" si="16"/>
        <v>0</v>
      </c>
      <c r="BH142" s="150">
        <f t="shared" si="17"/>
        <v>0</v>
      </c>
      <c r="BI142" s="150">
        <f t="shared" si="18"/>
        <v>0</v>
      </c>
      <c r="BJ142" s="14" t="s">
        <v>114</v>
      </c>
      <c r="BK142" s="150">
        <f t="shared" si="19"/>
        <v>0</v>
      </c>
      <c r="BL142" s="14" t="s">
        <v>161</v>
      </c>
      <c r="BM142" s="149" t="s">
        <v>184</v>
      </c>
    </row>
    <row r="143" spans="1:65" s="2" customFormat="1" ht="14.45" customHeight="1">
      <c r="A143" s="29"/>
      <c r="B143" s="136"/>
      <c r="C143" s="152" t="s">
        <v>161</v>
      </c>
      <c r="D143" s="152" t="s">
        <v>179</v>
      </c>
      <c r="E143" s="153" t="s">
        <v>185</v>
      </c>
      <c r="F143" s="154" t="s">
        <v>186</v>
      </c>
      <c r="G143" s="155" t="s">
        <v>182</v>
      </c>
      <c r="H143" s="156">
        <v>1</v>
      </c>
      <c r="I143" s="157"/>
      <c r="J143" s="158">
        <f t="shared" si="10"/>
        <v>0</v>
      </c>
      <c r="K143" s="159"/>
      <c r="L143" s="160"/>
      <c r="M143" s="161" t="s">
        <v>1</v>
      </c>
      <c r="N143" s="162" t="s">
        <v>37</v>
      </c>
      <c r="O143" s="55"/>
      <c r="P143" s="147">
        <f t="shared" si="11"/>
        <v>0</v>
      </c>
      <c r="Q143" s="147">
        <v>0.09</v>
      </c>
      <c r="R143" s="147">
        <f t="shared" si="12"/>
        <v>0.09</v>
      </c>
      <c r="S143" s="147">
        <v>0</v>
      </c>
      <c r="T143" s="148">
        <f t="shared" si="1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49" t="s">
        <v>183</v>
      </c>
      <c r="AT143" s="149" t="s">
        <v>179</v>
      </c>
      <c r="AU143" s="149" t="s">
        <v>114</v>
      </c>
      <c r="AY143" s="14" t="s">
        <v>106</v>
      </c>
      <c r="BE143" s="150">
        <f t="shared" si="14"/>
        <v>0</v>
      </c>
      <c r="BF143" s="150">
        <f t="shared" si="15"/>
        <v>0</v>
      </c>
      <c r="BG143" s="150">
        <f t="shared" si="16"/>
        <v>0</v>
      </c>
      <c r="BH143" s="150">
        <f t="shared" si="17"/>
        <v>0</v>
      </c>
      <c r="BI143" s="150">
        <f t="shared" si="18"/>
        <v>0</v>
      </c>
      <c r="BJ143" s="14" t="s">
        <v>114</v>
      </c>
      <c r="BK143" s="150">
        <f t="shared" si="19"/>
        <v>0</v>
      </c>
      <c r="BL143" s="14" t="s">
        <v>161</v>
      </c>
      <c r="BM143" s="149" t="s">
        <v>187</v>
      </c>
    </row>
    <row r="144" spans="1:65" s="2" customFormat="1" ht="14.45" customHeight="1">
      <c r="A144" s="29"/>
      <c r="B144" s="136"/>
      <c r="C144" s="152" t="s">
        <v>188</v>
      </c>
      <c r="D144" s="152" t="s">
        <v>179</v>
      </c>
      <c r="E144" s="153" t="s">
        <v>189</v>
      </c>
      <c r="F144" s="154" t="s">
        <v>190</v>
      </c>
      <c r="G144" s="155" t="s">
        <v>182</v>
      </c>
      <c r="H144" s="156">
        <v>7</v>
      </c>
      <c r="I144" s="157"/>
      <c r="J144" s="158">
        <f t="shared" si="10"/>
        <v>0</v>
      </c>
      <c r="K144" s="159"/>
      <c r="L144" s="160"/>
      <c r="M144" s="161" t="s">
        <v>1</v>
      </c>
      <c r="N144" s="162" t="s">
        <v>37</v>
      </c>
      <c r="O144" s="55"/>
      <c r="P144" s="147">
        <f t="shared" si="11"/>
        <v>0</v>
      </c>
      <c r="Q144" s="147">
        <v>0.11700000000000001</v>
      </c>
      <c r="R144" s="147">
        <f t="shared" si="12"/>
        <v>0.81900000000000006</v>
      </c>
      <c r="S144" s="147">
        <v>0</v>
      </c>
      <c r="T144" s="148">
        <f t="shared" si="1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49" t="s">
        <v>183</v>
      </c>
      <c r="AT144" s="149" t="s">
        <v>179</v>
      </c>
      <c r="AU144" s="149" t="s">
        <v>114</v>
      </c>
      <c r="AY144" s="14" t="s">
        <v>106</v>
      </c>
      <c r="BE144" s="150">
        <f t="shared" si="14"/>
        <v>0</v>
      </c>
      <c r="BF144" s="150">
        <f t="shared" si="15"/>
        <v>0</v>
      </c>
      <c r="BG144" s="150">
        <f t="shared" si="16"/>
        <v>0</v>
      </c>
      <c r="BH144" s="150">
        <f t="shared" si="17"/>
        <v>0</v>
      </c>
      <c r="BI144" s="150">
        <f t="shared" si="18"/>
        <v>0</v>
      </c>
      <c r="BJ144" s="14" t="s">
        <v>114</v>
      </c>
      <c r="BK144" s="150">
        <f t="shared" si="19"/>
        <v>0</v>
      </c>
      <c r="BL144" s="14" t="s">
        <v>161</v>
      </c>
      <c r="BM144" s="149" t="s">
        <v>191</v>
      </c>
    </row>
    <row r="145" spans="1:65" s="2" customFormat="1" ht="14.45" customHeight="1">
      <c r="A145" s="29"/>
      <c r="B145" s="136"/>
      <c r="C145" s="152" t="s">
        <v>192</v>
      </c>
      <c r="D145" s="152" t="s">
        <v>179</v>
      </c>
      <c r="E145" s="153" t="s">
        <v>193</v>
      </c>
      <c r="F145" s="154" t="s">
        <v>194</v>
      </c>
      <c r="G145" s="155" t="s">
        <v>182</v>
      </c>
      <c r="H145" s="156">
        <v>53</v>
      </c>
      <c r="I145" s="157"/>
      <c r="J145" s="158">
        <f t="shared" si="10"/>
        <v>0</v>
      </c>
      <c r="K145" s="159"/>
      <c r="L145" s="160"/>
      <c r="M145" s="161" t="s">
        <v>1</v>
      </c>
      <c r="N145" s="162" t="s">
        <v>37</v>
      </c>
      <c r="O145" s="55"/>
      <c r="P145" s="147">
        <f t="shared" si="11"/>
        <v>0</v>
      </c>
      <c r="Q145" s="147">
        <v>3.4000000000000002E-2</v>
      </c>
      <c r="R145" s="147">
        <f t="shared" si="12"/>
        <v>1.802</v>
      </c>
      <c r="S145" s="147">
        <v>0</v>
      </c>
      <c r="T145" s="148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49" t="s">
        <v>183</v>
      </c>
      <c r="AT145" s="149" t="s">
        <v>179</v>
      </c>
      <c r="AU145" s="149" t="s">
        <v>114</v>
      </c>
      <c r="AY145" s="14" t="s">
        <v>106</v>
      </c>
      <c r="BE145" s="150">
        <f t="shared" si="14"/>
        <v>0</v>
      </c>
      <c r="BF145" s="150">
        <f t="shared" si="15"/>
        <v>0</v>
      </c>
      <c r="BG145" s="150">
        <f t="shared" si="16"/>
        <v>0</v>
      </c>
      <c r="BH145" s="150">
        <f t="shared" si="17"/>
        <v>0</v>
      </c>
      <c r="BI145" s="150">
        <f t="shared" si="18"/>
        <v>0</v>
      </c>
      <c r="BJ145" s="14" t="s">
        <v>114</v>
      </c>
      <c r="BK145" s="150">
        <f t="shared" si="19"/>
        <v>0</v>
      </c>
      <c r="BL145" s="14" t="s">
        <v>161</v>
      </c>
      <c r="BM145" s="149" t="s">
        <v>195</v>
      </c>
    </row>
    <row r="146" spans="1:65" s="2" customFormat="1" ht="14.45" customHeight="1">
      <c r="A146" s="29"/>
      <c r="B146" s="136"/>
      <c r="C146" s="137" t="s">
        <v>196</v>
      </c>
      <c r="D146" s="137" t="s">
        <v>109</v>
      </c>
      <c r="E146" s="138" t="s">
        <v>197</v>
      </c>
      <c r="F146" s="139" t="s">
        <v>198</v>
      </c>
      <c r="G146" s="140" t="s">
        <v>120</v>
      </c>
      <c r="H146" s="141">
        <v>139.1</v>
      </c>
      <c r="I146" s="142"/>
      <c r="J146" s="143">
        <f t="shared" si="10"/>
        <v>0</v>
      </c>
      <c r="K146" s="144"/>
      <c r="L146" s="30"/>
      <c r="M146" s="145" t="s">
        <v>1</v>
      </c>
      <c r="N146" s="146" t="s">
        <v>37</v>
      </c>
      <c r="O146" s="55"/>
      <c r="P146" s="147">
        <f t="shared" si="11"/>
        <v>0</v>
      </c>
      <c r="Q146" s="147">
        <v>2.5000000000000001E-4</v>
      </c>
      <c r="R146" s="147">
        <f t="shared" si="12"/>
        <v>3.4775E-2</v>
      </c>
      <c r="S146" s="147">
        <v>0</v>
      </c>
      <c r="T146" s="148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49" t="s">
        <v>161</v>
      </c>
      <c r="AT146" s="149" t="s">
        <v>109</v>
      </c>
      <c r="AU146" s="149" t="s">
        <v>114</v>
      </c>
      <c r="AY146" s="14" t="s">
        <v>106</v>
      </c>
      <c r="BE146" s="150">
        <f t="shared" si="14"/>
        <v>0</v>
      </c>
      <c r="BF146" s="150">
        <f t="shared" si="15"/>
        <v>0</v>
      </c>
      <c r="BG146" s="150">
        <f t="shared" si="16"/>
        <v>0</v>
      </c>
      <c r="BH146" s="150">
        <f t="shared" si="17"/>
        <v>0</v>
      </c>
      <c r="BI146" s="150">
        <f t="shared" si="18"/>
        <v>0</v>
      </c>
      <c r="BJ146" s="14" t="s">
        <v>114</v>
      </c>
      <c r="BK146" s="150">
        <f t="shared" si="19"/>
        <v>0</v>
      </c>
      <c r="BL146" s="14" t="s">
        <v>161</v>
      </c>
      <c r="BM146" s="149" t="s">
        <v>199</v>
      </c>
    </row>
    <row r="147" spans="1:65" s="2" customFormat="1" ht="14.45" customHeight="1">
      <c r="A147" s="29"/>
      <c r="B147" s="136"/>
      <c r="C147" s="152" t="s">
        <v>7</v>
      </c>
      <c r="D147" s="152" t="s">
        <v>179</v>
      </c>
      <c r="E147" s="153" t="s">
        <v>200</v>
      </c>
      <c r="F147" s="154" t="s">
        <v>201</v>
      </c>
      <c r="G147" s="155" t="s">
        <v>120</v>
      </c>
      <c r="H147" s="156">
        <v>139.1</v>
      </c>
      <c r="I147" s="157"/>
      <c r="J147" s="158">
        <f t="shared" si="10"/>
        <v>0</v>
      </c>
      <c r="K147" s="159"/>
      <c r="L147" s="160"/>
      <c r="M147" s="161" t="s">
        <v>1</v>
      </c>
      <c r="N147" s="162" t="s">
        <v>37</v>
      </c>
      <c r="O147" s="55"/>
      <c r="P147" s="147">
        <f t="shared" si="11"/>
        <v>0</v>
      </c>
      <c r="Q147" s="147">
        <v>1.3500000000000001E-3</v>
      </c>
      <c r="R147" s="147">
        <f t="shared" si="12"/>
        <v>0.18778500000000001</v>
      </c>
      <c r="S147" s="147">
        <v>0</v>
      </c>
      <c r="T147" s="148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49" t="s">
        <v>183</v>
      </c>
      <c r="AT147" s="149" t="s">
        <v>179</v>
      </c>
      <c r="AU147" s="149" t="s">
        <v>114</v>
      </c>
      <c r="AY147" s="14" t="s">
        <v>106</v>
      </c>
      <c r="BE147" s="150">
        <f t="shared" si="14"/>
        <v>0</v>
      </c>
      <c r="BF147" s="150">
        <f t="shared" si="15"/>
        <v>0</v>
      </c>
      <c r="BG147" s="150">
        <f t="shared" si="16"/>
        <v>0</v>
      </c>
      <c r="BH147" s="150">
        <f t="shared" si="17"/>
        <v>0</v>
      </c>
      <c r="BI147" s="150">
        <f t="shared" si="18"/>
        <v>0</v>
      </c>
      <c r="BJ147" s="14" t="s">
        <v>114</v>
      </c>
      <c r="BK147" s="150">
        <f t="shared" si="19"/>
        <v>0</v>
      </c>
      <c r="BL147" s="14" t="s">
        <v>161</v>
      </c>
      <c r="BM147" s="149" t="s">
        <v>202</v>
      </c>
    </row>
    <row r="148" spans="1:65" s="2" customFormat="1" ht="14.45" customHeight="1">
      <c r="A148" s="29"/>
      <c r="B148" s="136"/>
      <c r="C148" s="137" t="s">
        <v>203</v>
      </c>
      <c r="D148" s="137" t="s">
        <v>109</v>
      </c>
      <c r="E148" s="138" t="s">
        <v>204</v>
      </c>
      <c r="F148" s="139" t="s">
        <v>205</v>
      </c>
      <c r="G148" s="140" t="s">
        <v>120</v>
      </c>
      <c r="H148" s="141">
        <v>139.1</v>
      </c>
      <c r="I148" s="142"/>
      <c r="J148" s="143">
        <f t="shared" si="10"/>
        <v>0</v>
      </c>
      <c r="K148" s="144"/>
      <c r="L148" s="30"/>
      <c r="M148" s="145" t="s">
        <v>1</v>
      </c>
      <c r="N148" s="146" t="s">
        <v>37</v>
      </c>
      <c r="O148" s="55"/>
      <c r="P148" s="147">
        <f t="shared" si="11"/>
        <v>0</v>
      </c>
      <c r="Q148" s="147">
        <v>0</v>
      </c>
      <c r="R148" s="147">
        <f t="shared" si="12"/>
        <v>0</v>
      </c>
      <c r="S148" s="147">
        <v>4.0000000000000001E-3</v>
      </c>
      <c r="T148" s="148">
        <f t="shared" si="13"/>
        <v>0.55640000000000001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49" t="s">
        <v>161</v>
      </c>
      <c r="AT148" s="149" t="s">
        <v>109</v>
      </c>
      <c r="AU148" s="149" t="s">
        <v>114</v>
      </c>
      <c r="AY148" s="14" t="s">
        <v>106</v>
      </c>
      <c r="BE148" s="150">
        <f t="shared" si="14"/>
        <v>0</v>
      </c>
      <c r="BF148" s="150">
        <f t="shared" si="15"/>
        <v>0</v>
      </c>
      <c r="BG148" s="150">
        <f t="shared" si="16"/>
        <v>0</v>
      </c>
      <c r="BH148" s="150">
        <f t="shared" si="17"/>
        <v>0</v>
      </c>
      <c r="BI148" s="150">
        <f t="shared" si="18"/>
        <v>0</v>
      </c>
      <c r="BJ148" s="14" t="s">
        <v>114</v>
      </c>
      <c r="BK148" s="150">
        <f t="shared" si="19"/>
        <v>0</v>
      </c>
      <c r="BL148" s="14" t="s">
        <v>161</v>
      </c>
      <c r="BM148" s="149" t="s">
        <v>206</v>
      </c>
    </row>
    <row r="149" spans="1:65" s="2" customFormat="1" ht="24.2" customHeight="1">
      <c r="A149" s="29"/>
      <c r="B149" s="136"/>
      <c r="C149" s="137" t="s">
        <v>207</v>
      </c>
      <c r="D149" s="137" t="s">
        <v>109</v>
      </c>
      <c r="E149" s="138" t="s">
        <v>208</v>
      </c>
      <c r="F149" s="139" t="s">
        <v>209</v>
      </c>
      <c r="G149" s="140" t="s">
        <v>170</v>
      </c>
      <c r="H149" s="151"/>
      <c r="I149" s="142"/>
      <c r="J149" s="143">
        <f t="shared" si="10"/>
        <v>0</v>
      </c>
      <c r="K149" s="144"/>
      <c r="L149" s="30"/>
      <c r="M149" s="145" t="s">
        <v>1</v>
      </c>
      <c r="N149" s="146" t="s">
        <v>37</v>
      </c>
      <c r="O149" s="55"/>
      <c r="P149" s="147">
        <f t="shared" si="11"/>
        <v>0</v>
      </c>
      <c r="Q149" s="147">
        <v>0</v>
      </c>
      <c r="R149" s="147">
        <f t="shared" si="12"/>
        <v>0</v>
      </c>
      <c r="S149" s="147">
        <v>0</v>
      </c>
      <c r="T149" s="148">
        <f t="shared" si="1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49" t="s">
        <v>161</v>
      </c>
      <c r="AT149" s="149" t="s">
        <v>109</v>
      </c>
      <c r="AU149" s="149" t="s">
        <v>114</v>
      </c>
      <c r="AY149" s="14" t="s">
        <v>106</v>
      </c>
      <c r="BE149" s="150">
        <f t="shared" si="14"/>
        <v>0</v>
      </c>
      <c r="BF149" s="150">
        <f t="shared" si="15"/>
        <v>0</v>
      </c>
      <c r="BG149" s="150">
        <f t="shared" si="16"/>
        <v>0</v>
      </c>
      <c r="BH149" s="150">
        <f t="shared" si="17"/>
        <v>0</v>
      </c>
      <c r="BI149" s="150">
        <f t="shared" si="18"/>
        <v>0</v>
      </c>
      <c r="BJ149" s="14" t="s">
        <v>114</v>
      </c>
      <c r="BK149" s="150">
        <f t="shared" si="19"/>
        <v>0</v>
      </c>
      <c r="BL149" s="14" t="s">
        <v>161</v>
      </c>
      <c r="BM149" s="149" t="s">
        <v>210</v>
      </c>
    </row>
    <row r="150" spans="1:65" s="12" customFormat="1" ht="22.9" customHeight="1">
      <c r="B150" s="123"/>
      <c r="D150" s="124" t="s">
        <v>70</v>
      </c>
      <c r="E150" s="134" t="s">
        <v>211</v>
      </c>
      <c r="F150" s="134" t="s">
        <v>212</v>
      </c>
      <c r="I150" s="126"/>
      <c r="J150" s="135">
        <f>BK150</f>
        <v>0</v>
      </c>
      <c r="L150" s="123"/>
      <c r="M150" s="128"/>
      <c r="N150" s="129"/>
      <c r="O150" s="129"/>
      <c r="P150" s="130">
        <f>SUM(P151:P152)</f>
        <v>0</v>
      </c>
      <c r="Q150" s="129"/>
      <c r="R150" s="130">
        <f>SUM(R151:R152)</f>
        <v>0.51788100000000004</v>
      </c>
      <c r="S150" s="129"/>
      <c r="T150" s="131">
        <f>SUM(T151:T152)</f>
        <v>0</v>
      </c>
      <c r="AR150" s="124" t="s">
        <v>114</v>
      </c>
      <c r="AT150" s="132" t="s">
        <v>70</v>
      </c>
      <c r="AU150" s="132" t="s">
        <v>76</v>
      </c>
      <c r="AY150" s="124" t="s">
        <v>106</v>
      </c>
      <c r="BK150" s="133">
        <f>SUM(BK151:BK152)</f>
        <v>0</v>
      </c>
    </row>
    <row r="151" spans="1:65" s="2" customFormat="1" ht="24.2" customHeight="1">
      <c r="A151" s="29"/>
      <c r="B151" s="136"/>
      <c r="C151" s="137" t="s">
        <v>213</v>
      </c>
      <c r="D151" s="137" t="s">
        <v>109</v>
      </c>
      <c r="E151" s="138" t="s">
        <v>214</v>
      </c>
      <c r="F151" s="139" t="s">
        <v>215</v>
      </c>
      <c r="G151" s="140" t="s">
        <v>112</v>
      </c>
      <c r="H151" s="141">
        <v>246.61</v>
      </c>
      <c r="I151" s="142"/>
      <c r="J151" s="143">
        <f>ROUND(I151*H151,2)</f>
        <v>0</v>
      </c>
      <c r="K151" s="144"/>
      <c r="L151" s="30"/>
      <c r="M151" s="145" t="s">
        <v>1</v>
      </c>
      <c r="N151" s="146" t="s">
        <v>37</v>
      </c>
      <c r="O151" s="55"/>
      <c r="P151" s="147">
        <f>O151*H151</f>
        <v>0</v>
      </c>
      <c r="Q151" s="147">
        <v>1E-4</v>
      </c>
      <c r="R151" s="147">
        <f>Q151*H151</f>
        <v>2.4661000000000002E-2</v>
      </c>
      <c r="S151" s="147">
        <v>0</v>
      </c>
      <c r="T151" s="148">
        <f>S151*H151</f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49" t="s">
        <v>161</v>
      </c>
      <c r="AT151" s="149" t="s">
        <v>109</v>
      </c>
      <c r="AU151" s="149" t="s">
        <v>114</v>
      </c>
      <c r="AY151" s="14" t="s">
        <v>106</v>
      </c>
      <c r="BE151" s="150">
        <f>IF(N151="základná",J151,0)</f>
        <v>0</v>
      </c>
      <c r="BF151" s="150">
        <f>IF(N151="znížená",J151,0)</f>
        <v>0</v>
      </c>
      <c r="BG151" s="150">
        <f>IF(N151="zákl. prenesená",J151,0)</f>
        <v>0</v>
      </c>
      <c r="BH151" s="150">
        <f>IF(N151="zníž. prenesená",J151,0)</f>
        <v>0</v>
      </c>
      <c r="BI151" s="150">
        <f>IF(N151="nulová",J151,0)</f>
        <v>0</v>
      </c>
      <c r="BJ151" s="14" t="s">
        <v>114</v>
      </c>
      <c r="BK151" s="150">
        <f>ROUND(I151*H151,2)</f>
        <v>0</v>
      </c>
      <c r="BL151" s="14" t="s">
        <v>161</v>
      </c>
      <c r="BM151" s="149" t="s">
        <v>216</v>
      </c>
    </row>
    <row r="152" spans="1:65" s="2" customFormat="1" ht="14.45" customHeight="1">
      <c r="A152" s="29"/>
      <c r="B152" s="136"/>
      <c r="C152" s="152" t="s">
        <v>217</v>
      </c>
      <c r="D152" s="152" t="s">
        <v>179</v>
      </c>
      <c r="E152" s="153" t="s">
        <v>218</v>
      </c>
      <c r="F152" s="154" t="s">
        <v>219</v>
      </c>
      <c r="G152" s="155" t="s">
        <v>112</v>
      </c>
      <c r="H152" s="156">
        <v>246.61</v>
      </c>
      <c r="I152" s="157"/>
      <c r="J152" s="158">
        <f>ROUND(I152*H152,2)</f>
        <v>0</v>
      </c>
      <c r="K152" s="159"/>
      <c r="L152" s="160"/>
      <c r="M152" s="163" t="s">
        <v>1</v>
      </c>
      <c r="N152" s="164" t="s">
        <v>37</v>
      </c>
      <c r="O152" s="165"/>
      <c r="P152" s="166">
        <f>O152*H152</f>
        <v>0</v>
      </c>
      <c r="Q152" s="166">
        <v>2E-3</v>
      </c>
      <c r="R152" s="166">
        <f>Q152*H152</f>
        <v>0.49322000000000005</v>
      </c>
      <c r="S152" s="166">
        <v>0</v>
      </c>
      <c r="T152" s="167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49" t="s">
        <v>183</v>
      </c>
      <c r="AT152" s="149" t="s">
        <v>179</v>
      </c>
      <c r="AU152" s="149" t="s">
        <v>114</v>
      </c>
      <c r="AY152" s="14" t="s">
        <v>106</v>
      </c>
      <c r="BE152" s="150">
        <f>IF(N152="základná",J152,0)</f>
        <v>0</v>
      </c>
      <c r="BF152" s="150">
        <f>IF(N152="znížená",J152,0)</f>
        <v>0</v>
      </c>
      <c r="BG152" s="150">
        <f>IF(N152="zákl. prenesená",J152,0)</f>
        <v>0</v>
      </c>
      <c r="BH152" s="150">
        <f>IF(N152="zníž. prenesená",J152,0)</f>
        <v>0</v>
      </c>
      <c r="BI152" s="150">
        <f>IF(N152="nulová",J152,0)</f>
        <v>0</v>
      </c>
      <c r="BJ152" s="14" t="s">
        <v>114</v>
      </c>
      <c r="BK152" s="150">
        <f>ROUND(I152*H152,2)</f>
        <v>0</v>
      </c>
      <c r="BL152" s="14" t="s">
        <v>161</v>
      </c>
      <c r="BM152" s="149" t="s">
        <v>220</v>
      </c>
    </row>
    <row r="153" spans="1:65" s="2" customFormat="1" ht="6.95" customHeight="1">
      <c r="A153" s="29"/>
      <c r="B153" s="44"/>
      <c r="C153" s="45"/>
      <c r="D153" s="45"/>
      <c r="E153" s="45"/>
      <c r="F153" s="45"/>
      <c r="G153" s="45"/>
      <c r="H153" s="45"/>
      <c r="I153" s="45"/>
      <c r="J153" s="45"/>
      <c r="K153" s="45"/>
      <c r="L153" s="30"/>
      <c r="M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</sheetData>
  <autoFilter ref="C119:K152"/>
  <mergeCells count="6">
    <mergeCell ref="E112:H112"/>
    <mergeCell ref="L2:V2"/>
    <mergeCell ref="E7:H7"/>
    <mergeCell ref="E16:H16"/>
    <mergeCell ref="E25:H25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2020 - Bytové priestory S...</vt:lpstr>
      <vt:lpstr>'2020 - Bytové priestory S...'!Názvy_tlače</vt:lpstr>
      <vt:lpstr>'Rekapitulácia stavby'!Názvy_tlače</vt:lpstr>
      <vt:lpstr>'2020 - Bytové priestory S...'!Oblasť_tlače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Slavomír Jančík</dc:creator>
  <cp:lastModifiedBy>Maroš Milčo</cp:lastModifiedBy>
  <dcterms:created xsi:type="dcterms:W3CDTF">2020-11-05T12:27:05Z</dcterms:created>
  <dcterms:modified xsi:type="dcterms:W3CDTF">2020-11-13T07:05:56Z</dcterms:modified>
</cp:coreProperties>
</file>